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deruyver\Documents\Documents à enregistrer sur le serveur\Suivi qualité 2024\"/>
    </mc:Choice>
  </mc:AlternateContent>
  <bookViews>
    <workbookView xWindow="0" yWindow="0" windowWidth="23040" windowHeight="8580" activeTab="2"/>
  </bookViews>
  <sheets>
    <sheet name="Loiret aval" sheetId="4" r:id="rId1"/>
    <sheet name="Loiret amont" sheetId="1" r:id="rId2"/>
    <sheet name="Dhuy aval" sheetId="2" r:id="rId3"/>
    <sheet name="Dhuy amont" sheetId="3" r:id="rId4"/>
    <sheet name="Jargeau" sheetId="5" r:id="rId5"/>
    <sheet name="Dates prélèvement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2" l="1"/>
  <c r="P74" i="2"/>
  <c r="P73" i="2"/>
  <c r="P71" i="2"/>
  <c r="P70" i="2"/>
  <c r="P67" i="2"/>
  <c r="P58" i="2"/>
  <c r="P57" i="2"/>
  <c r="P48" i="2"/>
  <c r="P47" i="2"/>
  <c r="P23" i="2"/>
  <c r="P19" i="2"/>
  <c r="H65" i="3" l="1"/>
  <c r="N84" i="2" l="1"/>
  <c r="M84" i="2"/>
  <c r="H19" i="4"/>
  <c r="D19" i="4" l="1"/>
  <c r="E19" i="4"/>
  <c r="F19" i="4"/>
  <c r="G19" i="4"/>
  <c r="C19" i="4"/>
  <c r="E84" i="2" l="1"/>
  <c r="D84" i="2" l="1"/>
  <c r="F65" i="3" l="1"/>
  <c r="F84" i="2" l="1"/>
  <c r="G84" i="2"/>
  <c r="H84" i="2"/>
  <c r="I84" i="2"/>
  <c r="J84" i="2"/>
  <c r="K84" i="2"/>
  <c r="L84" i="2"/>
  <c r="C84" i="2"/>
  <c r="D65" i="3" l="1"/>
  <c r="C9" i="5" l="1"/>
  <c r="M46" i="1" l="1"/>
  <c r="L46" i="1"/>
  <c r="K46" i="1"/>
  <c r="J46" i="1"/>
  <c r="I46" i="1"/>
  <c r="H46" i="1"/>
  <c r="G46" i="1"/>
  <c r="F46" i="1"/>
  <c r="E46" i="1"/>
  <c r="D46" i="1"/>
  <c r="C46" i="1"/>
  <c r="C65" i="3"/>
  <c r="E65" i="3" l="1"/>
  <c r="G65" i="3"/>
  <c r="N46" i="1" l="1"/>
</calcChain>
</file>

<file path=xl/sharedStrings.xml><?xml version="1.0" encoding="utf-8"?>
<sst xmlns="http://schemas.openxmlformats.org/spreadsheetml/2006/main" count="682" uniqueCount="168">
  <si>
    <t>Février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</si>
  <si>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</si>
  <si>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</si>
  <si>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</si>
  <si>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</si>
  <si>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</si>
  <si>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</si>
  <si>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</si>
  <si>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</si>
  <si>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</si>
  <si>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Propyzamide</t>
  </si>
  <si>
    <t>Metolachlor-ESA</t>
  </si>
  <si>
    <t>Metolachlor-OXA</t>
  </si>
  <si>
    <t>Metolachlor</t>
  </si>
  <si>
    <t>AMPA</t>
  </si>
  <si>
    <t>Metformine</t>
  </si>
  <si>
    <t>Chlortoluron</t>
  </si>
  <si>
    <t>Perchlorate</t>
  </si>
  <si>
    <t>Paracetamol</t>
  </si>
  <si>
    <t>Cafeine</t>
  </si>
  <si>
    <t>µg/l</t>
  </si>
  <si>
    <t>ng/l</t>
  </si>
  <si>
    <t>Flufenacet</t>
  </si>
  <si>
    <t>Métazachlor</t>
  </si>
  <si>
    <t>Dimethenamide</t>
  </si>
  <si>
    <t>2,6-dichlorobenzamide</t>
  </si>
  <si>
    <t>Métolachlor</t>
  </si>
  <si>
    <t>Pendimethaline</t>
  </si>
  <si>
    <t>Bentazone</t>
  </si>
  <si>
    <t>Quinmerac</t>
  </si>
  <si>
    <t>Glyphosate</t>
  </si>
  <si>
    <t>Imazamox</t>
  </si>
  <si>
    <t>Diflufenicanil</t>
  </si>
  <si>
    <t>Oxadixyl</t>
  </si>
  <si>
    <t>Irbesartan</t>
  </si>
  <si>
    <t>Mars</t>
  </si>
  <si>
    <t>Boscalid</t>
  </si>
  <si>
    <t>Tebuconazole</t>
  </si>
  <si>
    <t>Cyprodinil</t>
  </si>
  <si>
    <t>TOTAL</t>
  </si>
  <si>
    <t>Oxazepam</t>
  </si>
  <si>
    <t>Terbuthylazine</t>
  </si>
  <si>
    <t>Imidaclopride</t>
  </si>
  <si>
    <t>Métaldéhyde</t>
  </si>
  <si>
    <t>Diuron</t>
  </si>
  <si>
    <t>Atrazine 2-hydroxy</t>
  </si>
  <si>
    <t>2,4-D</t>
  </si>
  <si>
    <t>Metobromuron</t>
  </si>
  <si>
    <t>Simazine 2-hydroxy</t>
  </si>
  <si>
    <t>Terbuthylazine déséthyl</t>
  </si>
  <si>
    <t>Propamocarbe</t>
  </si>
  <si>
    <t>Thiamethoxam</t>
  </si>
  <si>
    <t>Metalaxyl</t>
  </si>
  <si>
    <t>2,4-MCPA</t>
  </si>
  <si>
    <t>Ethofumesate</t>
  </si>
  <si>
    <t>Oxadiazon</t>
  </si>
  <si>
    <t>Nicosulfuron</t>
  </si>
  <si>
    <t>Azoxystrobine</t>
  </si>
  <si>
    <t>Flazasulfuron</t>
  </si>
  <si>
    <t>Phosphate de tributyle</t>
  </si>
  <si>
    <t>anti diabétique</t>
  </si>
  <si>
    <t>Lenacile</t>
  </si>
  <si>
    <t>MA</t>
  </si>
  <si>
    <t>NQE-MA</t>
  </si>
  <si>
    <t>NQE-CMA</t>
  </si>
  <si>
    <t>Lim_Quantif</t>
  </si>
  <si>
    <t>Prosulfocarbe</t>
  </si>
  <si>
    <t>Janvier</t>
  </si>
  <si>
    <t>mg/l</t>
  </si>
  <si>
    <t>Phosphore total</t>
  </si>
  <si>
    <t>Ammonium</t>
  </si>
  <si>
    <t>Nitrates</t>
  </si>
  <si>
    <t>Orthophosphates</t>
  </si>
  <si>
    <t>PESTICIDES</t>
  </si>
  <si>
    <t>NUTRIMENTS</t>
  </si>
  <si>
    <t>Nitrites</t>
  </si>
  <si>
    <t>Cloridazone-méthyl-desphényl*</t>
  </si>
  <si>
    <t>Dimethenamide-ESA*</t>
  </si>
  <si>
    <t>S-metolachlore-NOA*</t>
  </si>
  <si>
    <t>Metazachlor-ESA*</t>
  </si>
  <si>
    <t>Metazachlor-OXA*</t>
  </si>
  <si>
    <t>Flufenacet-ESA*</t>
  </si>
  <si>
    <t>Dimetachlore CGA*</t>
  </si>
  <si>
    <t>Bon</t>
  </si>
  <si>
    <t>Moyen</t>
  </si>
  <si>
    <t>Médiocre</t>
  </si>
  <si>
    <t>Mauvais</t>
  </si>
  <si>
    <t>Très bon</t>
  </si>
  <si>
    <t>Seuils DCE (2018)</t>
  </si>
  <si>
    <t>Chloridazone-méthyl-desphényl*</t>
  </si>
  <si>
    <t>PHARMACEUTIQUES ET AUTRES</t>
  </si>
  <si>
    <t>Gabapentine</t>
  </si>
  <si>
    <t xml:space="preserve">anti-épileptiques </t>
  </si>
  <si>
    <t>Alachlore-ESA*</t>
  </si>
  <si>
    <t>Mesotrione</t>
  </si>
  <si>
    <t>Bromuconazole</t>
  </si>
  <si>
    <t>Alachlore ESA*</t>
  </si>
  <si>
    <t>MCPP (Mecoprop) total</t>
  </si>
  <si>
    <t>Glyphosate (incluant le sulfosate)</t>
  </si>
  <si>
    <t>Foramsulfuron</t>
  </si>
  <si>
    <t>anti-hypertenseur</t>
  </si>
  <si>
    <t>anxiolytique</t>
  </si>
  <si>
    <t>Dimethenamide-OXA*</t>
  </si>
  <si>
    <t>Terbutryne</t>
  </si>
  <si>
    <t>Cotinine</t>
  </si>
  <si>
    <t>Flufenacet-OXA*</t>
  </si>
  <si>
    <t>Dimetachlore-OXA*</t>
  </si>
  <si>
    <t>Dimetachlore-ESA*</t>
  </si>
  <si>
    <t>Objectifs CT:</t>
  </si>
  <si>
    <t>&lt; 2 µg/L par molécule</t>
  </si>
  <si>
    <t>&lt; 5 µg/L pour la somme des molécules</t>
  </si>
  <si>
    <t>solvant non comptabilisé dans la somme des pesticides</t>
  </si>
  <si>
    <t>analgésiques</t>
  </si>
  <si>
    <t>Carbamazepine</t>
  </si>
  <si>
    <t>Métolachlor (dont S-Metolachlore)</t>
  </si>
  <si>
    <t>Analyses pesticides complètes les mois pairs uniquement</t>
  </si>
  <si>
    <t>Fluroxypyr</t>
  </si>
  <si>
    <t>Chloridazon-desphényl</t>
  </si>
  <si>
    <t>Anthraquinone</t>
  </si>
  <si>
    <t>Metamitrone</t>
  </si>
  <si>
    <t>Thifensulfuron méthyl</t>
  </si>
  <si>
    <t>métabolite de la nicotine</t>
  </si>
  <si>
    <t>Dimetachlore</t>
  </si>
  <si>
    <t>Galaxolide</t>
  </si>
  <si>
    <t>Florasulam</t>
  </si>
  <si>
    <t>Clopyralid</t>
  </si>
  <si>
    <t>Mefenpyr diethyl</t>
  </si>
  <si>
    <t>Mesosulfuron methyl</t>
  </si>
  <si>
    <t>Iodosulfuron méthyl</t>
  </si>
  <si>
    <t>Metsulfuron méthyl</t>
  </si>
  <si>
    <t>Musc polycyclique à fonction odorante et de masquage</t>
  </si>
  <si>
    <t>Substances émaergentes</t>
  </si>
  <si>
    <t>Isoquinoline</t>
  </si>
  <si>
    <t>TOTAL pesticides</t>
  </si>
  <si>
    <t>Isoxaben</t>
  </si>
  <si>
    <t>Imazamethabenz</t>
  </si>
  <si>
    <t>Dimethenamide (dont Dimethenamide-P)</t>
  </si>
  <si>
    <t>Metribuzine</t>
  </si>
  <si>
    <t>Flutolanil</t>
  </si>
  <si>
    <t>Flurochloridone</t>
  </si>
  <si>
    <t>Simazine</t>
  </si>
  <si>
    <t>Carbendazime</t>
  </si>
  <si>
    <t>Thiabendazole</t>
  </si>
  <si>
    <t>Nicotine</t>
  </si>
  <si>
    <t>Dicamba</t>
  </si>
  <si>
    <t>Piperonil butoxyde</t>
  </si>
  <si>
    <t>Triclopyr</t>
  </si>
  <si>
    <t>Clomazone</t>
  </si>
  <si>
    <t>Prosulfuron</t>
  </si>
  <si>
    <t>Chloridazone-desphényl*</t>
  </si>
  <si>
    <t>Metrafenone</t>
  </si>
  <si>
    <t>Bifenthrine</t>
  </si>
  <si>
    <t>Terbuthylazine 2-hydroxy</t>
  </si>
  <si>
    <t>Bixafen</t>
  </si>
  <si>
    <t>Metazachlor-ESA</t>
  </si>
  <si>
    <t>Metazachlor-OXA</t>
  </si>
  <si>
    <t>Dimethenamide-ESA</t>
  </si>
  <si>
    <t>&lt;0,05</t>
  </si>
  <si>
    <t xml:space="preserve">Janvier </t>
  </si>
  <si>
    <t>Atrazine déséthyl</t>
  </si>
  <si>
    <t>Cyromazine</t>
  </si>
  <si>
    <t>Oxydemeton méthyl</t>
  </si>
  <si>
    <t>Propoxycarbazone-sodium</t>
  </si>
  <si>
    <t>Clothianidine</t>
  </si>
  <si>
    <t>Silthiopham</t>
  </si>
  <si>
    <t>Bisphénol A</t>
  </si>
  <si>
    <t>* molécule recherchée à partir de 2022</t>
  </si>
  <si>
    <t>*molécule recherchée à partir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</si>
</sst>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thin">
        <color theme="9" tint="-0.249977111117893"/>
      </left>
      <right style="medium">
        <color rgb="FFC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/>
    <xf numFmtId="1" fontId="0" fillId="0" borderId="0" xfId="0" applyNumberFormat="1"/>
    <xf numFmtId="164" fontId="0" fillId="0" borderId="1" xfId="0" applyNumberFormat="1" applyFont="1" applyBorder="1" applyAlignment="1">
      <alignment horizontal="right"/>
    </xf>
    <xf numFmtId="0" fontId="0" fillId="0" borderId="2" xfId="0" applyFont="1" applyBorder="1"/>
    <xf numFmtId="0" fontId="4" fillId="0" borderId="0" xfId="0" applyFont="1" applyAlignment="1">
      <alignment horizontal="right"/>
    </xf>
    <xf numFmtId="164" fontId="0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164" fontId="0" fillId="2" borderId="1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0" borderId="2" xfId="0" applyFont="1" applyBorder="1"/>
    <xf numFmtId="0" fontId="0" fillId="0" borderId="1" xfId="0" applyBorder="1"/>
    <xf numFmtId="0" fontId="1" fillId="2" borderId="6" xfId="0" applyFont="1" applyFill="1" applyBorder="1"/>
    <xf numFmtId="0" fontId="0" fillId="2" borderId="6" xfId="0" applyFont="1" applyFill="1" applyBorder="1"/>
    <xf numFmtId="0" fontId="0" fillId="0" borderId="1" xfId="0" applyBorder="1" applyAlignment="1">
      <alignment horizontal="right"/>
    </xf>
    <xf numFmtId="0" fontId="1" fillId="0" borderId="1" xfId="0" applyFont="1" applyFill="1" applyBorder="1"/>
    <xf numFmtId="164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6" fillId="0" borderId="0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Fill="1"/>
    <xf numFmtId="164" fontId="8" fillId="2" borderId="5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9" fillId="4" borderId="6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6" xfId="0" applyFont="1" applyFill="1" applyBorder="1"/>
    <xf numFmtId="0" fontId="9" fillId="4" borderId="0" xfId="0" applyFont="1" applyFill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horizontal="right"/>
    </xf>
    <xf numFmtId="0" fontId="1" fillId="0" borderId="0" xfId="0" applyFont="1" applyBorder="1"/>
    <xf numFmtId="0" fontId="0" fillId="0" borderId="0" xfId="0" applyFont="1" applyBorder="1"/>
    <xf numFmtId="0" fontId="1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0" fillId="5" borderId="0" xfId="0" applyNumberFormat="1" applyFont="1" applyFill="1" applyAlignment="1">
      <alignment horizontal="center"/>
    </xf>
    <xf numFmtId="49" fontId="0" fillId="7" borderId="0" xfId="0" applyNumberFormat="1" applyFont="1" applyFill="1" applyAlignment="1">
      <alignment horizontal="center"/>
    </xf>
    <xf numFmtId="49" fontId="0" fillId="8" borderId="0" xfId="0" applyNumberFormat="1" applyFont="1" applyFill="1" applyAlignment="1">
      <alignment horizontal="center"/>
    </xf>
    <xf numFmtId="49" fontId="0" fillId="10" borderId="0" xfId="0" applyNumberFormat="1" applyFont="1" applyFill="1" applyAlignment="1">
      <alignment horizontal="center"/>
    </xf>
    <xf numFmtId="49" fontId="0" fillId="9" borderId="0" xfId="0" applyNumberFormat="1" applyFont="1" applyFill="1"/>
    <xf numFmtId="49" fontId="0" fillId="6" borderId="0" xfId="0" applyNumberFormat="1" applyFont="1" applyFill="1" applyAlignment="1">
      <alignment horizontal="center"/>
    </xf>
    <xf numFmtId="49" fontId="0" fillId="6" borderId="0" xfId="0" applyNumberFormat="1" applyFont="1" applyFill="1"/>
    <xf numFmtId="0" fontId="0" fillId="0" borderId="0" xfId="0" applyBorder="1"/>
    <xf numFmtId="0" fontId="9" fillId="11" borderId="0" xfId="0" applyFont="1" applyFill="1" applyAlignment="1">
      <alignment horizontal="left"/>
    </xf>
    <xf numFmtId="0" fontId="10" fillId="11" borderId="2" xfId="0" applyFont="1" applyFill="1" applyBorder="1"/>
    <xf numFmtId="0" fontId="9" fillId="11" borderId="7" xfId="0" applyFont="1" applyFill="1" applyBorder="1" applyAlignment="1">
      <alignment horizontal="center"/>
    </xf>
    <xf numFmtId="164" fontId="1" fillId="0" borderId="0" xfId="0" applyNumberFormat="1" applyFont="1" applyBorder="1"/>
    <xf numFmtId="164" fontId="4" fillId="0" borderId="1" xfId="0" applyNumberFormat="1" applyFont="1" applyBorder="1"/>
    <xf numFmtId="2" fontId="11" fillId="0" borderId="1" xfId="0" applyNumberFormat="1" applyFont="1" applyBorder="1"/>
    <xf numFmtId="164" fontId="11" fillId="0" borderId="1" xfId="0" applyNumberFormat="1" applyFont="1" applyBorder="1"/>
    <xf numFmtId="1" fontId="11" fillId="0" borderId="1" xfId="0" applyNumberFormat="1" applyFont="1" applyBorder="1"/>
    <xf numFmtId="164" fontId="1" fillId="0" borderId="1" xfId="0" applyNumberFormat="1" applyFont="1" applyBorder="1" applyAlignment="1"/>
    <xf numFmtId="164" fontId="0" fillId="0" borderId="1" xfId="0" applyNumberFormat="1" applyBorder="1" applyAlignment="1"/>
    <xf numFmtId="0" fontId="0" fillId="12" borderId="1" xfId="0" applyFont="1" applyFill="1" applyBorder="1"/>
    <xf numFmtId="0" fontId="0" fillId="13" borderId="1" xfId="0" applyFont="1" applyFill="1" applyBorder="1"/>
    <xf numFmtId="164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0" fillId="0" borderId="1" xfId="0" applyNumberFormat="1" applyFont="1" applyBorder="1" applyAlignment="1"/>
    <xf numFmtId="0" fontId="8" fillId="0" borderId="1" xfId="0" applyFont="1" applyBorder="1" applyAlignment="1">
      <alignment horizontal="right"/>
    </xf>
    <xf numFmtId="0" fontId="10" fillId="14" borderId="9" xfId="0" applyFont="1" applyFill="1" applyBorder="1"/>
    <xf numFmtId="0" fontId="10" fillId="14" borderId="0" xfId="0" applyFont="1" applyFill="1"/>
    <xf numFmtId="164" fontId="11" fillId="0" borderId="1" xfId="0" applyNumberFormat="1" applyFont="1" applyFill="1" applyBorder="1"/>
    <xf numFmtId="0" fontId="12" fillId="0" borderId="0" xfId="0" applyFont="1"/>
    <xf numFmtId="0" fontId="0" fillId="0" borderId="10" xfId="0" applyBorder="1"/>
    <xf numFmtId="0" fontId="2" fillId="0" borderId="0" xfId="0" applyFont="1" applyBorder="1" applyAlignment="1">
      <alignment horizontal="center"/>
    </xf>
    <xf numFmtId="164" fontId="7" fillId="0" borderId="1" xfId="0" applyNumberFormat="1" applyFont="1" applyBorder="1"/>
    <xf numFmtId="0" fontId="0" fillId="0" borderId="1" xfId="0" applyFont="1" applyFill="1" applyBorder="1" applyAlignment="1">
      <alignment horizontal="right"/>
    </xf>
    <xf numFmtId="0" fontId="0" fillId="0" borderId="1" xfId="0" applyFill="1" applyBorder="1"/>
    <xf numFmtId="0" fontId="7" fillId="0" borderId="1" xfId="0" applyFont="1" applyBorder="1"/>
    <xf numFmtId="164" fontId="0" fillId="2" borderId="6" xfId="0" applyNumberFormat="1" applyFont="1" applyFill="1" applyBorder="1"/>
    <xf numFmtId="0" fontId="10" fillId="4" borderId="6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6" xfId="0" applyFont="1" applyBorder="1"/>
    <xf numFmtId="0" fontId="0" fillId="0" borderId="6" xfId="0" applyFont="1" applyBorder="1"/>
    <xf numFmtId="164" fontId="0" fillId="0" borderId="6" xfId="0" applyNumberFormat="1" applyFont="1" applyBorder="1"/>
    <xf numFmtId="0" fontId="8" fillId="0" borderId="1" xfId="0" applyFont="1" applyBorder="1"/>
    <xf numFmtId="0" fontId="4" fillId="0" borderId="2" xfId="0" applyFont="1" applyBorder="1" applyAlignment="1">
      <alignment horizontal="center"/>
    </xf>
    <xf numFmtId="164" fontId="4" fillId="0" borderId="1" xfId="0" applyNumberFormat="1" applyFont="1" applyFill="1" applyBorder="1"/>
    <xf numFmtId="0" fontId="4" fillId="0" borderId="1" xfId="0" applyFont="1" applyFill="1" applyBorder="1"/>
    <xf numFmtId="0" fontId="0" fillId="15" borderId="1" xfId="0" applyFont="1" applyFill="1" applyBorder="1"/>
    <xf numFmtId="0" fontId="1" fillId="0" borderId="6" xfId="0" applyFont="1" applyFill="1" applyBorder="1"/>
    <xf numFmtId="164" fontId="0" fillId="0" borderId="6" xfId="0" applyNumberFormat="1" applyFont="1" applyFill="1" applyBorder="1"/>
    <xf numFmtId="0" fontId="13" fillId="16" borderId="1" xfId="0" applyFont="1" applyFill="1" applyBorder="1" applyAlignment="1">
      <alignment horizontal="center"/>
    </xf>
    <xf numFmtId="0" fontId="11" fillId="0" borderId="1" xfId="0" applyFont="1" applyFill="1" applyBorder="1"/>
    <xf numFmtId="0" fontId="0" fillId="15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right"/>
    </xf>
    <xf numFmtId="164" fontId="7" fillId="0" borderId="1" xfId="0" applyNumberFormat="1" applyFont="1" applyFill="1" applyBorder="1"/>
    <xf numFmtId="164" fontId="8" fillId="0" borderId="1" xfId="0" applyNumberFormat="1" applyFont="1" applyBorder="1"/>
    <xf numFmtId="0" fontId="8" fillId="0" borderId="2" xfId="0" applyFont="1" applyBorder="1" applyAlignment="1">
      <alignment horizontal="center"/>
    </xf>
    <xf numFmtId="164" fontId="8" fillId="0" borderId="1" xfId="0" applyNumberFormat="1" applyFont="1" applyFill="1" applyBorder="1"/>
    <xf numFmtId="164" fontId="7" fillId="2" borderId="1" xfId="0" applyNumberFormat="1" applyFont="1" applyFill="1" applyBorder="1"/>
    <xf numFmtId="0" fontId="7" fillId="0" borderId="1" xfId="0" applyFont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10" fillId="14" borderId="9" xfId="0" applyFont="1" applyFill="1" applyBorder="1" applyAlignment="1">
      <alignment horizontal="right"/>
    </xf>
    <xf numFmtId="0" fontId="10" fillId="14" borderId="0" xfId="0" applyFont="1" applyFill="1" applyBorder="1" applyAlignment="1">
      <alignment horizontal="right"/>
    </xf>
    <xf numFmtId="0" fontId="9" fillId="4" borderId="6" xfId="0" applyFont="1" applyFill="1" applyBorder="1" applyAlignment="1">
      <alignment horizontal="right"/>
    </xf>
    <xf numFmtId="0" fontId="0" fillId="12" borderId="1" xfId="0" applyFill="1" applyBorder="1" applyAlignment="1">
      <alignment horizontal="right"/>
    </xf>
    <xf numFmtId="0" fontId="0" fillId="17" borderId="1" xfId="0" applyFill="1" applyBorder="1" applyAlignment="1">
      <alignment horizontal="right"/>
    </xf>
    <xf numFmtId="0" fontId="13" fillId="16" borderId="1" xfId="0" applyFont="1" applyFill="1" applyBorder="1" applyAlignment="1">
      <alignment horizontal="right"/>
    </xf>
    <xf numFmtId="16" fontId="0" fillId="0" borderId="0" xfId="0" applyNumberFormat="1"/>
    <xf numFmtId="164" fontId="0" fillId="2" borderId="1" xfId="0" applyNumberFormat="1" applyFont="1" applyFill="1" applyBorder="1" applyAlignment="1">
      <alignment horizontal="right"/>
    </xf>
    <xf numFmtId="0" fontId="0" fillId="15" borderId="1" xfId="0" applyFill="1" applyBorder="1" applyAlignment="1">
      <alignment horizontal="right"/>
    </xf>
    <xf numFmtId="0" fontId="0" fillId="13" borderId="1" xfId="0" applyFill="1" applyBorder="1" applyAlignment="1">
      <alignment horizontal="right"/>
    </xf>
    <xf numFmtId="0" fontId="9" fillId="3" borderId="6" xfId="0" applyFont="1" applyFill="1" applyBorder="1" applyAlignment="1">
      <alignment horizontal="left"/>
    </xf>
    <xf numFmtId="164" fontId="0" fillId="0" borderId="7" xfId="0" applyNumberFormat="1" applyFont="1" applyFill="1" applyBorder="1"/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164" fontId="6" fillId="0" borderId="13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 wrapText="1"/>
    </xf>
    <xf numFmtId="0" fontId="13" fillId="16" borderId="1" xfId="0" applyFont="1" applyFill="1" applyBorder="1" applyAlignment="1">
      <alignment horizontal="left"/>
    </xf>
    <xf numFmtId="0" fontId="9" fillId="14" borderId="0" xfId="0" applyFont="1" applyFill="1" applyAlignment="1">
      <alignment horizontal="center" vertical="center"/>
    </xf>
    <xf numFmtId="0" fontId="8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zoomScale="150" zoomScaleNormal="150" workbookViewId="0">
      <selection activeCell="I23" sqref="I23"/>
    </sheetView>
  </sheetViews>
  <sheetFormatPr baseColWidth="10" defaultRowHeight="14.4" x14ac:dyDescent="0.3"/>
  <cols>
    <col min="1" max="1" width="27.109375" style="1" bestFit="1" customWidth="1"/>
    <col min="2" max="2" width="5.33203125" style="3" customWidth="1"/>
    <col min="3" max="3" width="11.5546875" style="3" customWidth="1"/>
  </cols>
  <sheetData>
    <row r="1" spans="1:9" s="2" customFormat="1" x14ac:dyDescent="0.3">
      <c r="A1" s="55" t="s">
        <v>73</v>
      </c>
      <c r="B1" s="56"/>
      <c r="C1" s="57" t="s">
        <v>67</v>
      </c>
      <c r="D1" s="57" t="s">
        <v>35</v>
      </c>
      <c r="E1" s="57" t="s">
        <v>2</v>
      </c>
      <c r="F1" s="57" t="s">
        <v>4</v>
      </c>
      <c r="G1" s="57" t="s">
        <v>6</v>
      </c>
      <c r="H1" s="57" t="s">
        <v>8</v>
      </c>
    </row>
    <row r="2" spans="1:9" s="2" customFormat="1" x14ac:dyDescent="0.3">
      <c r="A2" s="12" t="s">
        <v>159</v>
      </c>
      <c r="B2" s="141" t="s">
        <v>20</v>
      </c>
      <c r="C2" s="11"/>
      <c r="D2" s="11"/>
      <c r="E2" s="11"/>
      <c r="F2" s="11"/>
      <c r="G2" s="11"/>
      <c r="H2" s="14">
        <v>5.0000000000000001E-3</v>
      </c>
    </row>
    <row r="3" spans="1:9" s="2" customFormat="1" x14ac:dyDescent="0.3">
      <c r="A3" s="142" t="s">
        <v>41</v>
      </c>
      <c r="B3" s="141" t="s">
        <v>20</v>
      </c>
      <c r="C3" s="140"/>
      <c r="D3" s="140"/>
      <c r="E3" s="140"/>
      <c r="F3" s="143">
        <v>6.0000000000000001E-3</v>
      </c>
      <c r="G3" s="140"/>
      <c r="H3" s="143"/>
    </row>
    <row r="4" spans="1:9" s="2" customFormat="1" x14ac:dyDescent="0.3">
      <c r="A4" s="142" t="s">
        <v>66</v>
      </c>
      <c r="B4" s="141" t="s">
        <v>20</v>
      </c>
      <c r="C4" s="140"/>
      <c r="D4" s="140"/>
      <c r="E4" s="140"/>
      <c r="F4" s="143"/>
      <c r="G4" s="140"/>
      <c r="H4" s="143">
        <v>7.3999999999999996E-2</v>
      </c>
    </row>
    <row r="5" spans="1:9" s="2" customFormat="1" x14ac:dyDescent="0.3">
      <c r="A5" s="12" t="s">
        <v>10</v>
      </c>
      <c r="B5" s="13" t="s">
        <v>20</v>
      </c>
      <c r="C5" s="13">
        <v>3.1E-2</v>
      </c>
      <c r="D5" s="16">
        <v>2.5999999999999999E-2</v>
      </c>
      <c r="E5" s="96"/>
      <c r="F5" s="20"/>
      <c r="G5" s="20"/>
      <c r="H5" s="20">
        <v>8.9999999999999993E-3</v>
      </c>
      <c r="I5" s="7"/>
    </row>
    <row r="6" spans="1:9" x14ac:dyDescent="0.3">
      <c r="A6" s="15" t="s">
        <v>11</v>
      </c>
      <c r="B6" s="13" t="s">
        <v>20</v>
      </c>
      <c r="C6" s="13">
        <v>0.19600000000000001</v>
      </c>
      <c r="D6" s="16">
        <v>0.16700000000000001</v>
      </c>
      <c r="E6" s="96">
        <v>0.13500000000000001</v>
      </c>
      <c r="F6" s="23">
        <v>0.16600000000000001</v>
      </c>
      <c r="G6" s="23">
        <v>9.7000000000000003E-2</v>
      </c>
      <c r="H6" s="23">
        <v>0.123</v>
      </c>
      <c r="I6" s="6"/>
    </row>
    <row r="7" spans="1:9" x14ac:dyDescent="0.3">
      <c r="A7" s="15" t="s">
        <v>12</v>
      </c>
      <c r="B7" s="13" t="s">
        <v>20</v>
      </c>
      <c r="C7" s="13">
        <v>0.06</v>
      </c>
      <c r="D7" s="16">
        <v>4.2999999999999997E-2</v>
      </c>
      <c r="E7" s="96">
        <v>2.4E-2</v>
      </c>
      <c r="F7" s="23">
        <v>5.2999999999999999E-2</v>
      </c>
      <c r="G7" s="23">
        <v>0.02</v>
      </c>
      <c r="H7" s="23">
        <v>2.5999999999999999E-2</v>
      </c>
      <c r="I7" s="6"/>
    </row>
    <row r="8" spans="1:9" x14ac:dyDescent="0.3">
      <c r="A8" s="66" t="s">
        <v>79</v>
      </c>
      <c r="B8" s="13" t="s">
        <v>20</v>
      </c>
      <c r="C8" s="13">
        <v>0.14599999999999999</v>
      </c>
      <c r="D8" s="16">
        <v>5.8999999999999997E-2</v>
      </c>
      <c r="E8" s="96">
        <v>2.7E-2</v>
      </c>
      <c r="F8" s="23"/>
      <c r="G8" s="23">
        <v>2.5000000000000001E-2</v>
      </c>
      <c r="H8" s="88">
        <v>4.2999999999999997E-2</v>
      </c>
      <c r="I8" s="6"/>
    </row>
    <row r="9" spans="1:9" x14ac:dyDescent="0.3">
      <c r="A9" s="15" t="s">
        <v>80</v>
      </c>
      <c r="B9" s="13" t="s">
        <v>20</v>
      </c>
      <c r="C9" s="13">
        <v>7.0999999999999994E-2</v>
      </c>
      <c r="D9" s="16">
        <v>2.1999999999999999E-2</v>
      </c>
      <c r="E9" s="96"/>
      <c r="F9" s="23"/>
      <c r="G9" s="23"/>
      <c r="H9" s="23">
        <v>2.1000000000000001E-2</v>
      </c>
      <c r="I9" s="6"/>
    </row>
    <row r="10" spans="1:9" x14ac:dyDescent="0.3">
      <c r="A10" s="15" t="s">
        <v>81</v>
      </c>
      <c r="B10" s="13" t="s">
        <v>20</v>
      </c>
      <c r="C10" s="13">
        <v>1.4999999999999999E-2</v>
      </c>
      <c r="D10" s="16"/>
      <c r="E10" s="96"/>
      <c r="F10" s="23"/>
      <c r="G10" s="23"/>
      <c r="H10" s="23"/>
      <c r="I10" s="6"/>
    </row>
    <row r="11" spans="1:9" x14ac:dyDescent="0.3">
      <c r="A11" s="15" t="s">
        <v>77</v>
      </c>
      <c r="B11" s="13" t="s">
        <v>20</v>
      </c>
      <c r="C11" s="13">
        <v>0.02</v>
      </c>
      <c r="D11" s="16">
        <v>1.2E-2</v>
      </c>
      <c r="E11" s="96">
        <v>2.1999999999999999E-2</v>
      </c>
      <c r="F11" s="23">
        <v>3.1E-2</v>
      </c>
      <c r="G11" s="23">
        <v>1.0999999999999999E-2</v>
      </c>
      <c r="H11" s="23">
        <v>1.0999999999999999E-2</v>
      </c>
      <c r="I11" s="6"/>
    </row>
    <row r="12" spans="1:9" x14ac:dyDescent="0.3">
      <c r="A12" s="15" t="s">
        <v>13</v>
      </c>
      <c r="B12" s="13" t="s">
        <v>20</v>
      </c>
      <c r="C12" s="13">
        <v>5.0000000000000001E-3</v>
      </c>
      <c r="D12" s="16">
        <v>6.0000000000000001E-3</v>
      </c>
      <c r="E12" s="96">
        <v>2.3E-2</v>
      </c>
      <c r="F12" s="16">
        <v>2.1000000000000001E-2</v>
      </c>
      <c r="G12" s="16"/>
      <c r="H12" s="16"/>
      <c r="I12" s="6"/>
    </row>
    <row r="13" spans="1:9" x14ac:dyDescent="0.3">
      <c r="A13" s="15" t="s">
        <v>27</v>
      </c>
      <c r="B13" s="13" t="s">
        <v>20</v>
      </c>
      <c r="C13" s="13"/>
      <c r="D13" s="16"/>
      <c r="E13" s="96"/>
      <c r="F13" s="16"/>
      <c r="G13" s="16"/>
      <c r="H13" s="16">
        <v>6.0000000000000001E-3</v>
      </c>
      <c r="I13" s="6"/>
    </row>
    <row r="14" spans="1:9" x14ac:dyDescent="0.3">
      <c r="A14" s="15" t="s">
        <v>76</v>
      </c>
      <c r="B14" s="13" t="s">
        <v>20</v>
      </c>
      <c r="C14" s="13"/>
      <c r="D14" s="16">
        <v>6.0000000000000001E-3</v>
      </c>
      <c r="E14" s="96"/>
      <c r="F14" s="16">
        <v>6.0000000000000001E-3</v>
      </c>
      <c r="G14" s="16">
        <v>5.0000000000000001E-3</v>
      </c>
      <c r="H14" s="16">
        <v>6.0000000000000001E-3</v>
      </c>
      <c r="I14" s="6"/>
    </row>
    <row r="15" spans="1:9" x14ac:dyDescent="0.3">
      <c r="A15" s="15" t="s">
        <v>14</v>
      </c>
      <c r="B15" s="13" t="s">
        <v>20</v>
      </c>
      <c r="C15" s="13">
        <v>3.9E-2</v>
      </c>
      <c r="D15" s="16">
        <v>2.8000000000000001E-2</v>
      </c>
      <c r="E15" s="16">
        <v>3.2000000000000001E-2</v>
      </c>
      <c r="F15" s="16">
        <v>4.2999999999999997E-2</v>
      </c>
      <c r="G15" s="16">
        <v>0.05</v>
      </c>
      <c r="H15" s="16">
        <v>2.5999999999999999E-2</v>
      </c>
      <c r="I15" s="6"/>
    </row>
    <row r="16" spans="1:9" x14ac:dyDescent="0.3">
      <c r="A16" s="15" t="s">
        <v>54</v>
      </c>
      <c r="B16" s="13" t="s">
        <v>20</v>
      </c>
      <c r="C16" s="13"/>
      <c r="D16" s="16"/>
      <c r="E16" s="16"/>
      <c r="F16" s="16">
        <v>1.2E-2</v>
      </c>
      <c r="G16" s="16"/>
      <c r="H16" s="16"/>
      <c r="I16" s="6"/>
    </row>
    <row r="17" spans="1:9" x14ac:dyDescent="0.3">
      <c r="A17" s="15" t="s">
        <v>56</v>
      </c>
      <c r="B17" s="13" t="s">
        <v>20</v>
      </c>
      <c r="C17" s="13"/>
      <c r="D17" s="16"/>
      <c r="E17" s="16"/>
      <c r="F17" s="16">
        <v>5.0000000000000001E-3</v>
      </c>
      <c r="G17" s="16"/>
      <c r="H17" s="16"/>
      <c r="I17" s="6"/>
    </row>
    <row r="18" spans="1:9" x14ac:dyDescent="0.3">
      <c r="A18" s="15" t="s">
        <v>16</v>
      </c>
      <c r="B18" s="13" t="s">
        <v>20</v>
      </c>
      <c r="C18" s="13">
        <v>5.0000000000000001E-3</v>
      </c>
      <c r="D18" s="16"/>
      <c r="E18" s="16"/>
      <c r="F18" s="16"/>
      <c r="G18" s="16"/>
      <c r="H18" s="16"/>
      <c r="I18" s="6"/>
    </row>
    <row r="19" spans="1:9" x14ac:dyDescent="0.3">
      <c r="A19" s="22" t="s">
        <v>39</v>
      </c>
      <c r="B19" s="13" t="s">
        <v>20</v>
      </c>
      <c r="C19" s="15">
        <f>SUM(C3:C18)</f>
        <v>0.58800000000000008</v>
      </c>
      <c r="D19" s="15">
        <f>SUM(D3:D18)</f>
        <v>0.36900000000000005</v>
      </c>
      <c r="E19" s="15">
        <f>SUM(E3:E18)</f>
        <v>0.26300000000000001</v>
      </c>
      <c r="F19" s="15">
        <f>SUM(F3:F18)</f>
        <v>0.34300000000000003</v>
      </c>
      <c r="G19" s="15">
        <f>SUM(G3:G18)</f>
        <v>0.20800000000000002</v>
      </c>
      <c r="H19" s="15">
        <f>SUM(H2:H18)</f>
        <v>0.35000000000000003</v>
      </c>
    </row>
    <row r="20" spans="1:9" x14ac:dyDescent="0.3">
      <c r="A20" s="70" t="s">
        <v>166</v>
      </c>
      <c r="B20" s="69"/>
      <c r="C20" s="68"/>
      <c r="D20" s="68"/>
      <c r="E20" s="68"/>
      <c r="F20" s="68"/>
      <c r="G20" s="68"/>
      <c r="H20" s="68"/>
    </row>
    <row r="21" spans="1:9" x14ac:dyDescent="0.3">
      <c r="A21" s="4"/>
      <c r="B21" s="5"/>
      <c r="C21" s="5"/>
      <c r="D21" s="5"/>
      <c r="E21" s="5"/>
      <c r="F21" s="5"/>
      <c r="G21" s="5"/>
      <c r="H21" s="5"/>
    </row>
    <row r="22" spans="1:9" x14ac:dyDescent="0.3">
      <c r="A22" s="58" t="s">
        <v>74</v>
      </c>
      <c r="B22" s="59"/>
      <c r="C22" s="64" t="s">
        <v>67</v>
      </c>
      <c r="D22" s="64" t="s">
        <v>35</v>
      </c>
      <c r="E22" s="64" t="s">
        <v>2</v>
      </c>
      <c r="F22" s="64" t="s">
        <v>4</v>
      </c>
      <c r="G22" s="64" t="s">
        <v>6</v>
      </c>
      <c r="H22" s="64" t="s">
        <v>8</v>
      </c>
    </row>
    <row r="23" spans="1:9" x14ac:dyDescent="0.3">
      <c r="A23" s="66" t="s">
        <v>69</v>
      </c>
      <c r="B23" s="65" t="s">
        <v>68</v>
      </c>
      <c r="C23" s="67">
        <v>6.5000000000000002E-2</v>
      </c>
      <c r="D23" s="67">
        <v>0.13</v>
      </c>
      <c r="E23" s="67">
        <v>0.06</v>
      </c>
      <c r="F23" s="67">
        <v>8.3000000000000004E-2</v>
      </c>
      <c r="G23" s="67">
        <v>6.5000000000000002E-2</v>
      </c>
      <c r="H23" s="67">
        <v>6.5000000000000002E-2</v>
      </c>
    </row>
    <row r="24" spans="1:9" x14ac:dyDescent="0.3">
      <c r="A24" s="66" t="s">
        <v>70</v>
      </c>
      <c r="B24" s="65" t="s">
        <v>68</v>
      </c>
      <c r="C24" s="14" t="s">
        <v>157</v>
      </c>
      <c r="D24" s="14" t="s">
        <v>157</v>
      </c>
      <c r="E24" s="14" t="s">
        <v>157</v>
      </c>
      <c r="F24" s="14" t="s">
        <v>157</v>
      </c>
      <c r="G24" s="14" t="s">
        <v>157</v>
      </c>
      <c r="H24" s="14" t="s">
        <v>157</v>
      </c>
    </row>
    <row r="25" spans="1:9" x14ac:dyDescent="0.3">
      <c r="A25" s="15" t="s">
        <v>71</v>
      </c>
      <c r="B25" s="65" t="s">
        <v>68</v>
      </c>
      <c r="C25" s="67">
        <v>17</v>
      </c>
      <c r="D25" s="67">
        <v>14</v>
      </c>
      <c r="E25" s="67">
        <v>11</v>
      </c>
      <c r="F25" s="67">
        <v>11</v>
      </c>
      <c r="G25" s="67">
        <v>8.6999999999999993</v>
      </c>
      <c r="H25" s="67">
        <v>15</v>
      </c>
    </row>
    <row r="26" spans="1:9" x14ac:dyDescent="0.3">
      <c r="A26" s="15" t="s">
        <v>75</v>
      </c>
      <c r="B26" s="65" t="s">
        <v>68</v>
      </c>
      <c r="C26" s="67">
        <v>0.03</v>
      </c>
      <c r="D26" s="67">
        <v>0.02</v>
      </c>
      <c r="E26" s="67">
        <v>0.03</v>
      </c>
      <c r="F26" s="67">
        <v>0.05</v>
      </c>
      <c r="G26" s="67">
        <v>0.05</v>
      </c>
      <c r="H26" s="67">
        <v>0.02</v>
      </c>
    </row>
    <row r="27" spans="1:9" x14ac:dyDescent="0.3">
      <c r="A27" s="15" t="s">
        <v>72</v>
      </c>
      <c r="B27" s="65" t="s">
        <v>68</v>
      </c>
      <c r="C27" s="67">
        <v>0.15</v>
      </c>
      <c r="D27" s="67">
        <v>0.15</v>
      </c>
      <c r="E27" s="67">
        <v>0.14000000000000001</v>
      </c>
      <c r="F27" s="67">
        <v>0.13</v>
      </c>
      <c r="G27" s="67">
        <v>0.2</v>
      </c>
      <c r="H27" s="67">
        <v>0.19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43" zoomScale="130" zoomScaleNormal="130" workbookViewId="0">
      <pane xSplit="1" topLeftCell="B1" activePane="topRight" state="frozen"/>
      <selection activeCell="A4" sqref="A4"/>
      <selection pane="topRight" activeCell="N65" sqref="N65"/>
    </sheetView>
  </sheetViews>
  <sheetFormatPr baseColWidth="10" defaultRowHeight="14.4" x14ac:dyDescent="0.3"/>
  <cols>
    <col min="1" max="1" width="28.88671875" style="1" customWidth="1"/>
    <col min="2" max="2" width="4.6640625" style="3" bestFit="1" customWidth="1"/>
    <col min="3" max="3" width="11.5546875" style="3" customWidth="1"/>
    <col min="4" max="4" width="11.5546875" customWidth="1"/>
  </cols>
  <sheetData>
    <row r="1" spans="1:14" s="2" customFormat="1" x14ac:dyDescent="0.3">
      <c r="A1" s="55" t="s">
        <v>73</v>
      </c>
      <c r="B1" s="56"/>
      <c r="C1" s="57" t="s">
        <v>67</v>
      </c>
      <c r="D1" s="57" t="s">
        <v>0</v>
      </c>
      <c r="E1" s="57" t="s">
        <v>35</v>
      </c>
      <c r="F1" s="57" t="s">
        <v>1</v>
      </c>
      <c r="G1" s="57" t="s">
        <v>2</v>
      </c>
      <c r="H1" s="57" t="s">
        <v>3</v>
      </c>
      <c r="I1" s="57" t="s">
        <v>4</v>
      </c>
      <c r="J1" s="57" t="s">
        <v>5</v>
      </c>
      <c r="K1" s="57" t="s">
        <v>6</v>
      </c>
      <c r="L1" s="57" t="s">
        <v>7</v>
      </c>
      <c r="M1" s="57" t="s">
        <v>8</v>
      </c>
      <c r="N1" s="57" t="s">
        <v>9</v>
      </c>
    </row>
    <row r="2" spans="1:14" s="2" customFormat="1" x14ac:dyDescent="0.3">
      <c r="A2" s="12" t="s">
        <v>41</v>
      </c>
      <c r="B2" s="13" t="s">
        <v>20</v>
      </c>
      <c r="C2" s="13"/>
      <c r="D2" s="10"/>
      <c r="E2" s="10"/>
      <c r="F2" s="10"/>
      <c r="G2" s="14"/>
      <c r="H2" s="14">
        <v>7.0000000000000001E-3</v>
      </c>
      <c r="I2" s="14">
        <v>8.9999999999999993E-3</v>
      </c>
      <c r="J2" s="14"/>
      <c r="K2" s="14"/>
      <c r="L2" s="14"/>
      <c r="M2" s="14"/>
      <c r="N2" s="14"/>
    </row>
    <row r="3" spans="1:14" s="2" customFormat="1" x14ac:dyDescent="0.3">
      <c r="A3" s="12" t="s">
        <v>50</v>
      </c>
      <c r="B3" s="13" t="s">
        <v>20</v>
      </c>
      <c r="C3" s="13"/>
      <c r="D3" s="10"/>
      <c r="E3" s="10"/>
      <c r="F3" s="10"/>
      <c r="G3" s="14"/>
      <c r="H3" s="14"/>
      <c r="I3" s="14"/>
      <c r="J3" s="14">
        <v>8.9999999999999993E-3</v>
      </c>
      <c r="K3" s="14"/>
      <c r="L3" s="14"/>
      <c r="M3" s="14"/>
      <c r="N3" s="14"/>
    </row>
    <row r="4" spans="1:14" s="2" customFormat="1" x14ac:dyDescent="0.3">
      <c r="A4" s="12" t="s">
        <v>42</v>
      </c>
      <c r="B4" s="13" t="s">
        <v>20</v>
      </c>
      <c r="C4" s="13"/>
      <c r="D4" s="11"/>
      <c r="E4" s="10"/>
      <c r="F4" s="14">
        <v>4.5999999999999999E-2</v>
      </c>
      <c r="G4" s="14"/>
      <c r="H4" s="14"/>
      <c r="I4" s="14"/>
      <c r="J4" s="14"/>
      <c r="K4" s="14"/>
      <c r="L4" s="14"/>
      <c r="M4" s="14"/>
      <c r="N4" s="14"/>
    </row>
    <row r="5" spans="1:14" s="2" customFormat="1" x14ac:dyDescent="0.3">
      <c r="A5" s="12" t="s">
        <v>52</v>
      </c>
      <c r="B5" s="13" t="s">
        <v>20</v>
      </c>
      <c r="C5" s="13"/>
      <c r="D5" s="10"/>
      <c r="E5" s="10"/>
      <c r="F5" s="10"/>
      <c r="G5" s="14"/>
      <c r="H5" s="14"/>
      <c r="I5" s="14">
        <v>6.0000000000000001E-3</v>
      </c>
      <c r="J5" s="14"/>
      <c r="K5" s="14"/>
      <c r="L5" s="14"/>
      <c r="M5" s="14"/>
      <c r="N5" s="14"/>
    </row>
    <row r="6" spans="1:14" s="2" customFormat="1" x14ac:dyDescent="0.3">
      <c r="A6" s="12" t="s">
        <v>134</v>
      </c>
      <c r="B6" s="13" t="s">
        <v>20</v>
      </c>
      <c r="C6" s="13"/>
      <c r="D6" s="10"/>
      <c r="E6" s="14">
        <v>1.4E-2</v>
      </c>
      <c r="F6" s="10"/>
      <c r="G6" s="14"/>
      <c r="H6" s="14"/>
      <c r="I6" s="14"/>
      <c r="J6" s="14"/>
      <c r="K6" s="14"/>
      <c r="L6" s="14"/>
      <c r="M6" s="14"/>
      <c r="N6" s="14"/>
    </row>
    <row r="7" spans="1:14" s="2" customFormat="1" x14ac:dyDescent="0.3">
      <c r="A7" s="12" t="s">
        <v>22</v>
      </c>
      <c r="B7" s="13" t="s">
        <v>20</v>
      </c>
      <c r="C7" s="13"/>
      <c r="D7" s="10"/>
      <c r="E7" s="10"/>
      <c r="F7" s="10"/>
      <c r="G7" s="14"/>
      <c r="H7" s="14"/>
      <c r="I7" s="14"/>
      <c r="J7" s="14"/>
      <c r="K7" s="14"/>
      <c r="L7" s="14"/>
      <c r="M7" s="14">
        <v>1.9E-2</v>
      </c>
      <c r="N7" s="14">
        <v>6.0000000000000001E-3</v>
      </c>
    </row>
    <row r="8" spans="1:14" s="2" customFormat="1" x14ac:dyDescent="0.3">
      <c r="A8" s="12" t="s">
        <v>23</v>
      </c>
      <c r="B8" s="13" t="s">
        <v>20</v>
      </c>
      <c r="C8" s="13"/>
      <c r="D8" s="10"/>
      <c r="E8" s="10"/>
      <c r="F8" s="10"/>
      <c r="G8" s="14"/>
      <c r="H8" s="14"/>
      <c r="I8" s="14"/>
      <c r="J8" s="14"/>
      <c r="K8" s="14">
        <v>6.0000000000000001E-3</v>
      </c>
      <c r="L8" s="14">
        <v>5.0000000000000001E-3</v>
      </c>
      <c r="M8" s="14">
        <v>0.01</v>
      </c>
      <c r="N8" s="14">
        <v>6.0000000000000001E-3</v>
      </c>
    </row>
    <row r="9" spans="1:14" s="2" customFormat="1" x14ac:dyDescent="0.3">
      <c r="A9" s="12" t="s">
        <v>33</v>
      </c>
      <c r="B9" s="13" t="s">
        <v>20</v>
      </c>
      <c r="C9" s="13"/>
      <c r="D9" s="16"/>
      <c r="E9" s="16"/>
      <c r="F9" s="90"/>
      <c r="G9" s="20"/>
      <c r="H9" s="20">
        <v>7.0000000000000001E-3</v>
      </c>
      <c r="I9" s="20"/>
      <c r="J9" s="20">
        <v>6.0000000000000001E-3</v>
      </c>
      <c r="K9" s="20"/>
      <c r="L9" s="20"/>
      <c r="M9" s="20"/>
      <c r="N9" s="20"/>
    </row>
    <row r="10" spans="1:14" x14ac:dyDescent="0.3">
      <c r="A10" s="15" t="s">
        <v>10</v>
      </c>
      <c r="B10" s="13" t="s">
        <v>20</v>
      </c>
      <c r="C10" s="13">
        <v>0.05</v>
      </c>
      <c r="D10" s="16">
        <v>3.1E-2</v>
      </c>
      <c r="E10" s="16">
        <v>3.9E-2</v>
      </c>
      <c r="F10" s="91">
        <v>8.9999999999999993E-3</v>
      </c>
      <c r="G10" s="20"/>
      <c r="H10" s="20">
        <v>7.0000000000000001E-3</v>
      </c>
      <c r="I10" s="20"/>
      <c r="J10" s="20">
        <v>4.9000000000000002E-2</v>
      </c>
      <c r="K10" s="20"/>
      <c r="L10" s="20"/>
      <c r="M10" s="20">
        <v>8.1000000000000003E-2</v>
      </c>
      <c r="N10" s="20">
        <v>0.21</v>
      </c>
    </row>
    <row r="11" spans="1:14" x14ac:dyDescent="0.3">
      <c r="A11" s="15" t="s">
        <v>11</v>
      </c>
      <c r="B11" s="13" t="s">
        <v>20</v>
      </c>
      <c r="C11" s="13"/>
      <c r="D11" s="16">
        <v>0.121</v>
      </c>
      <c r="E11" s="16"/>
      <c r="F11" s="91">
        <v>0.17499999999999999</v>
      </c>
      <c r="G11" s="20"/>
      <c r="H11" s="17">
        <v>0.189</v>
      </c>
      <c r="I11" s="17"/>
      <c r="J11" s="17">
        <v>0.193</v>
      </c>
      <c r="K11" s="42"/>
      <c r="L11" s="17">
        <v>0.17799999999999999</v>
      </c>
      <c r="M11" s="17"/>
      <c r="N11" s="17">
        <v>0.17499999999999999</v>
      </c>
    </row>
    <row r="12" spans="1:14" x14ac:dyDescent="0.3">
      <c r="A12" s="15" t="s">
        <v>12</v>
      </c>
      <c r="B12" s="13" t="s">
        <v>20</v>
      </c>
      <c r="C12" s="13"/>
      <c r="D12" s="16">
        <v>3.1E-2</v>
      </c>
      <c r="E12" s="16"/>
      <c r="F12" s="91">
        <v>3.6999999999999998E-2</v>
      </c>
      <c r="G12" s="20"/>
      <c r="H12" s="17">
        <v>8.2000000000000003E-2</v>
      </c>
      <c r="I12" s="17"/>
      <c r="J12" s="17">
        <v>7.0999999999999994E-2</v>
      </c>
      <c r="K12" s="42"/>
      <c r="L12" s="17">
        <v>8.1000000000000003E-2</v>
      </c>
      <c r="M12" s="17"/>
      <c r="N12" s="17">
        <v>5.0999999999999997E-2</v>
      </c>
    </row>
    <row r="13" spans="1:14" x14ac:dyDescent="0.3">
      <c r="A13" s="15" t="s">
        <v>79</v>
      </c>
      <c r="B13" s="13" t="s">
        <v>20</v>
      </c>
      <c r="C13" s="13"/>
      <c r="D13" s="16">
        <v>0.23100000000000001</v>
      </c>
      <c r="E13" s="16"/>
      <c r="F13" s="91">
        <v>0.10299999999999999</v>
      </c>
      <c r="G13" s="20"/>
      <c r="H13" s="17"/>
      <c r="I13" s="17"/>
      <c r="J13" s="17"/>
      <c r="K13" s="42"/>
      <c r="L13" s="17">
        <v>0.15</v>
      </c>
      <c r="M13" s="17"/>
      <c r="N13" s="17">
        <v>0.39700000000000002</v>
      </c>
    </row>
    <row r="14" spans="1:14" x14ac:dyDescent="0.3">
      <c r="A14" s="15" t="s">
        <v>80</v>
      </c>
      <c r="B14" s="13" t="s">
        <v>20</v>
      </c>
      <c r="C14" s="13"/>
      <c r="D14" s="16">
        <v>6.3E-2</v>
      </c>
      <c r="E14" s="16"/>
      <c r="F14" s="91">
        <v>4.2000000000000003E-2</v>
      </c>
      <c r="G14" s="20"/>
      <c r="H14" s="17"/>
      <c r="I14" s="17"/>
      <c r="J14" s="17"/>
      <c r="K14" s="42"/>
      <c r="L14" s="17">
        <v>0.128</v>
      </c>
      <c r="M14" s="17"/>
      <c r="N14" s="17">
        <v>0.14599999999999999</v>
      </c>
    </row>
    <row r="15" spans="1:14" x14ac:dyDescent="0.3">
      <c r="A15" s="15" t="s">
        <v>81</v>
      </c>
      <c r="B15" s="13" t="s">
        <v>20</v>
      </c>
      <c r="C15" s="13"/>
      <c r="D15" s="16"/>
      <c r="E15" s="16"/>
      <c r="F15" s="91"/>
      <c r="G15" s="20"/>
      <c r="H15" s="17"/>
      <c r="I15" s="17"/>
      <c r="J15" s="17"/>
      <c r="K15" s="42"/>
      <c r="L15" s="17"/>
      <c r="M15" s="17"/>
      <c r="N15" s="17">
        <v>1.7000000000000001E-2</v>
      </c>
    </row>
    <row r="16" spans="1:14" x14ac:dyDescent="0.3">
      <c r="A16" s="15" t="s">
        <v>105</v>
      </c>
      <c r="B16" s="13" t="s">
        <v>20</v>
      </c>
      <c r="C16" s="13"/>
      <c r="D16" s="16"/>
      <c r="E16" s="16"/>
      <c r="F16" s="91"/>
      <c r="G16" s="20"/>
      <c r="H16" s="17"/>
      <c r="I16" s="17"/>
      <c r="J16" s="17"/>
      <c r="K16" s="42"/>
      <c r="L16" s="17"/>
      <c r="M16" s="17"/>
      <c r="N16" s="17">
        <v>1.2999999999999999E-2</v>
      </c>
    </row>
    <row r="17" spans="1:14" x14ac:dyDescent="0.3">
      <c r="A17" s="15" t="s">
        <v>77</v>
      </c>
      <c r="B17" s="13" t="s">
        <v>20</v>
      </c>
      <c r="C17" s="13"/>
      <c r="D17" s="16"/>
      <c r="E17" s="16"/>
      <c r="F17" s="91"/>
      <c r="G17" s="20"/>
      <c r="H17" s="17">
        <v>0.06</v>
      </c>
      <c r="I17" s="17"/>
      <c r="J17" s="17">
        <v>3.2000000000000001E-2</v>
      </c>
      <c r="K17" s="42"/>
      <c r="L17" s="17">
        <v>3.6999999999999998E-2</v>
      </c>
      <c r="M17" s="17"/>
      <c r="N17" s="17">
        <v>3.3000000000000002E-2</v>
      </c>
    </row>
    <row r="18" spans="1:14" x14ac:dyDescent="0.3">
      <c r="A18" s="15" t="s">
        <v>102</v>
      </c>
      <c r="B18" s="13" t="s">
        <v>20</v>
      </c>
      <c r="C18" s="13"/>
      <c r="D18" s="16"/>
      <c r="E18" s="16"/>
      <c r="F18" s="91"/>
      <c r="G18" s="20"/>
      <c r="H18" s="17">
        <v>3.3000000000000002E-2</v>
      </c>
      <c r="I18" s="17"/>
      <c r="J18" s="17">
        <v>0.01</v>
      </c>
      <c r="K18" s="42"/>
      <c r="L18" s="17">
        <v>1.2E-2</v>
      </c>
      <c r="M18" s="17"/>
      <c r="N18" s="17"/>
    </row>
    <row r="19" spans="1:14" x14ac:dyDescent="0.3">
      <c r="A19" s="15" t="s">
        <v>24</v>
      </c>
      <c r="B19" s="13" t="s">
        <v>20</v>
      </c>
      <c r="C19" s="13"/>
      <c r="D19" s="16"/>
      <c r="E19" s="16"/>
      <c r="F19" s="91"/>
      <c r="G19" s="20">
        <v>6.0000000000000001E-3</v>
      </c>
      <c r="H19" s="17">
        <v>3.5999999999999997E-2</v>
      </c>
      <c r="I19" s="17"/>
      <c r="J19" s="17"/>
      <c r="K19" s="42"/>
      <c r="L19" s="17"/>
      <c r="M19" s="17">
        <v>7.0000000000000001E-3</v>
      </c>
      <c r="N19" s="17"/>
    </row>
    <row r="20" spans="1:14" x14ac:dyDescent="0.3">
      <c r="A20" s="15" t="s">
        <v>25</v>
      </c>
      <c r="B20" s="13" t="s">
        <v>20</v>
      </c>
      <c r="C20" s="13"/>
      <c r="D20" s="16"/>
      <c r="E20" s="16">
        <v>6.0000000000000001E-3</v>
      </c>
      <c r="F20" s="91"/>
      <c r="G20" s="20"/>
      <c r="H20" s="17"/>
      <c r="I20" s="17"/>
      <c r="J20" s="17">
        <v>6.0000000000000001E-3</v>
      </c>
      <c r="K20" s="17"/>
      <c r="L20" s="17"/>
      <c r="M20" s="17"/>
      <c r="N20" s="17"/>
    </row>
    <row r="21" spans="1:14" x14ac:dyDescent="0.3">
      <c r="A21" s="15" t="s">
        <v>26</v>
      </c>
      <c r="B21" s="13" t="s">
        <v>20</v>
      </c>
      <c r="C21" s="13">
        <v>8.9999999999999993E-3</v>
      </c>
      <c r="D21" s="16">
        <v>7.0000000000000001E-3</v>
      </c>
      <c r="E21" s="16">
        <v>8.0000000000000002E-3</v>
      </c>
      <c r="F21" s="91">
        <v>8.9999999999999993E-3</v>
      </c>
      <c r="G21" s="20">
        <v>1.7000000000000001E-2</v>
      </c>
      <c r="H21" s="16">
        <v>8.1000000000000003E-2</v>
      </c>
      <c r="I21" s="16">
        <v>1.4E-2</v>
      </c>
      <c r="J21" s="16">
        <v>0.01</v>
      </c>
      <c r="K21" s="16">
        <v>2.1000000000000001E-2</v>
      </c>
      <c r="L21" s="16"/>
      <c r="M21" s="16"/>
      <c r="N21" s="16">
        <v>6.0000000000000001E-3</v>
      </c>
    </row>
    <row r="22" spans="1:14" x14ac:dyDescent="0.3">
      <c r="A22" s="15" t="s">
        <v>27</v>
      </c>
      <c r="B22" s="13" t="s">
        <v>20</v>
      </c>
      <c r="C22" s="13"/>
      <c r="D22" s="16"/>
      <c r="E22" s="16"/>
      <c r="F22" s="91"/>
      <c r="G22" s="20"/>
      <c r="H22" s="16"/>
      <c r="I22" s="16"/>
      <c r="J22" s="16"/>
      <c r="K22" s="16"/>
      <c r="L22" s="16"/>
      <c r="M22" s="16">
        <v>2.1000000000000001E-2</v>
      </c>
      <c r="N22" s="16"/>
    </row>
    <row r="23" spans="1:14" x14ac:dyDescent="0.3">
      <c r="A23" s="15" t="s">
        <v>37</v>
      </c>
      <c r="B23" s="13" t="s">
        <v>20</v>
      </c>
      <c r="C23" s="13"/>
      <c r="D23" s="16"/>
      <c r="E23" s="16"/>
      <c r="F23" s="16"/>
      <c r="G23" s="20"/>
      <c r="H23" s="16">
        <v>7.0000000000000001E-3</v>
      </c>
      <c r="I23" s="16"/>
      <c r="J23" s="16"/>
      <c r="K23" s="16"/>
      <c r="L23" s="16"/>
      <c r="M23" s="16"/>
      <c r="N23" s="16"/>
    </row>
    <row r="24" spans="1:14" x14ac:dyDescent="0.3">
      <c r="A24" s="15" t="s">
        <v>89</v>
      </c>
      <c r="B24" s="13" t="s">
        <v>20</v>
      </c>
      <c r="C24" s="13"/>
      <c r="D24" s="16"/>
      <c r="E24" s="16"/>
      <c r="F24" s="16">
        <v>5.0000000000000001E-3</v>
      </c>
      <c r="G24" s="20"/>
      <c r="H24" s="16"/>
      <c r="I24" s="16"/>
      <c r="J24" s="16">
        <v>6.0000000000000001E-3</v>
      </c>
      <c r="K24" s="16"/>
      <c r="L24" s="16"/>
      <c r="M24" s="16"/>
      <c r="N24" s="16"/>
    </row>
    <row r="25" spans="1:14" x14ac:dyDescent="0.3">
      <c r="A25" s="15" t="s">
        <v>149</v>
      </c>
      <c r="B25" s="13" t="s">
        <v>20</v>
      </c>
      <c r="C25" s="13"/>
      <c r="D25" s="16"/>
      <c r="E25" s="16"/>
      <c r="F25" s="16"/>
      <c r="G25" s="20"/>
      <c r="H25" s="16"/>
      <c r="I25" s="16"/>
      <c r="J25" s="16">
        <v>2.3E-2</v>
      </c>
      <c r="K25" s="16"/>
      <c r="L25" s="16"/>
      <c r="M25" s="16"/>
      <c r="N25" s="16"/>
    </row>
    <row r="26" spans="1:14" x14ac:dyDescent="0.3">
      <c r="A26" s="15" t="s">
        <v>46</v>
      </c>
      <c r="B26" s="13" t="s">
        <v>20</v>
      </c>
      <c r="C26" s="13">
        <v>2.5999999999999999E-2</v>
      </c>
      <c r="D26" s="16"/>
      <c r="E26" s="16"/>
      <c r="F26" s="16"/>
      <c r="G26" s="20"/>
      <c r="H26" s="16"/>
      <c r="I26" s="16"/>
      <c r="J26" s="16"/>
      <c r="K26" s="16"/>
      <c r="L26" s="16"/>
      <c r="M26" s="16">
        <v>8.1000000000000003E-2</v>
      </c>
      <c r="N26" s="16"/>
    </row>
    <row r="27" spans="1:14" x14ac:dyDescent="0.3">
      <c r="A27" s="15" t="s">
        <v>53</v>
      </c>
      <c r="B27" s="13" t="s">
        <v>20</v>
      </c>
      <c r="C27" s="13"/>
      <c r="D27" s="16"/>
      <c r="E27" s="16"/>
      <c r="F27" s="16"/>
      <c r="G27" s="20"/>
      <c r="H27" s="16">
        <v>8.9999999999999993E-3</v>
      </c>
      <c r="I27" s="16"/>
      <c r="J27" s="16"/>
      <c r="K27" s="16"/>
      <c r="L27" s="16"/>
      <c r="M27" s="16"/>
      <c r="N27" s="16"/>
    </row>
    <row r="28" spans="1:14" x14ac:dyDescent="0.3">
      <c r="A28" s="15" t="s">
        <v>97</v>
      </c>
      <c r="B28" s="13" t="s">
        <v>20</v>
      </c>
      <c r="C28" s="13"/>
      <c r="D28" s="16"/>
      <c r="E28" s="16"/>
      <c r="F28" s="16"/>
      <c r="G28" s="20"/>
      <c r="H28" s="16">
        <v>8.9999999999999993E-3</v>
      </c>
      <c r="I28" s="16"/>
      <c r="J28" s="16">
        <v>5.0000000000000001E-3</v>
      </c>
      <c r="K28" s="16"/>
      <c r="L28" s="16"/>
      <c r="M28" s="16"/>
      <c r="N28" s="16"/>
    </row>
    <row r="29" spans="1:14" x14ac:dyDescent="0.3">
      <c r="A29" s="15" t="s">
        <v>151</v>
      </c>
      <c r="B29" s="13" t="s">
        <v>20</v>
      </c>
      <c r="C29" s="13"/>
      <c r="D29" s="16"/>
      <c r="E29" s="16"/>
      <c r="F29" s="16"/>
      <c r="G29" s="20"/>
      <c r="H29" s="16"/>
      <c r="I29" s="16">
        <v>7.0000000000000001E-3</v>
      </c>
      <c r="J29" s="16"/>
      <c r="K29" s="16"/>
      <c r="L29" s="16"/>
      <c r="M29" s="16"/>
      <c r="N29" s="16"/>
    </row>
    <row r="30" spans="1:14" x14ac:dyDescent="0.3">
      <c r="A30" s="15" t="s">
        <v>144</v>
      </c>
      <c r="B30" s="13" t="s">
        <v>20</v>
      </c>
      <c r="C30" s="13"/>
      <c r="D30" s="16"/>
      <c r="E30" s="16"/>
      <c r="F30" s="16"/>
      <c r="G30" s="20"/>
      <c r="H30" s="16">
        <v>5.5E-2</v>
      </c>
      <c r="I30" s="16"/>
      <c r="J30" s="16"/>
      <c r="K30" s="16"/>
      <c r="L30" s="16"/>
      <c r="M30" s="16">
        <v>0.14099999999999999</v>
      </c>
      <c r="N30" s="16"/>
    </row>
    <row r="31" spans="1:14" x14ac:dyDescent="0.3">
      <c r="A31" s="15" t="s">
        <v>28</v>
      </c>
      <c r="B31" s="13" t="s">
        <v>20</v>
      </c>
      <c r="C31" s="13"/>
      <c r="D31" s="16"/>
      <c r="E31" s="16"/>
      <c r="F31" s="16"/>
      <c r="G31" s="20"/>
      <c r="H31" s="16">
        <v>4.7E-2</v>
      </c>
      <c r="I31" s="16"/>
      <c r="J31" s="16"/>
      <c r="K31" s="16"/>
      <c r="L31" s="16"/>
      <c r="M31" s="16"/>
      <c r="N31" s="16"/>
    </row>
    <row r="32" spans="1:14" x14ac:dyDescent="0.3">
      <c r="A32" s="15" t="s">
        <v>29</v>
      </c>
      <c r="B32" s="13" t="s">
        <v>20</v>
      </c>
      <c r="C32" s="13">
        <v>8.0000000000000002E-3</v>
      </c>
      <c r="D32" s="16">
        <v>2.8000000000000001E-2</v>
      </c>
      <c r="E32" s="16"/>
      <c r="F32" s="16"/>
      <c r="G32" s="20"/>
      <c r="H32" s="16"/>
      <c r="I32" s="16"/>
      <c r="J32" s="16"/>
      <c r="K32" s="16"/>
      <c r="L32" s="16">
        <v>1.2E-2</v>
      </c>
      <c r="M32" s="16">
        <v>1.4999999999999999E-2</v>
      </c>
      <c r="N32" s="16"/>
    </row>
    <row r="33" spans="1:16" x14ac:dyDescent="0.3">
      <c r="A33" s="15" t="s">
        <v>14</v>
      </c>
      <c r="B33" s="13" t="s">
        <v>20</v>
      </c>
      <c r="C33" s="13"/>
      <c r="D33" s="16"/>
      <c r="E33" s="16"/>
      <c r="F33" s="16">
        <v>3.9E-2</v>
      </c>
      <c r="G33" s="20"/>
      <c r="H33" s="16">
        <v>0.129</v>
      </c>
      <c r="I33" s="16"/>
      <c r="J33" s="16">
        <v>0.10100000000000001</v>
      </c>
      <c r="K33" s="16"/>
      <c r="L33" s="16"/>
      <c r="M33" s="16"/>
      <c r="N33" s="16">
        <v>4.7E-2</v>
      </c>
    </row>
    <row r="34" spans="1:16" x14ac:dyDescent="0.3">
      <c r="A34" s="15" t="s">
        <v>30</v>
      </c>
      <c r="B34" s="13" t="s">
        <v>20</v>
      </c>
      <c r="C34" s="13"/>
      <c r="D34" s="16"/>
      <c r="E34" s="16"/>
      <c r="F34" s="16"/>
      <c r="G34" s="20"/>
      <c r="H34" s="16">
        <v>0.13200000000000001</v>
      </c>
      <c r="I34" s="16">
        <v>0.21</v>
      </c>
      <c r="J34" s="16">
        <v>0.03</v>
      </c>
      <c r="K34" s="16"/>
      <c r="L34" s="16"/>
      <c r="M34" s="16"/>
      <c r="N34" s="16">
        <v>2.5999999999999999E-2</v>
      </c>
    </row>
    <row r="35" spans="1:16" x14ac:dyDescent="0.3">
      <c r="A35" s="15" t="s">
        <v>61</v>
      </c>
      <c r="B35" s="13" t="s">
        <v>20</v>
      </c>
      <c r="C35" s="13"/>
      <c r="D35" s="16"/>
      <c r="E35" s="16"/>
      <c r="F35" s="16"/>
      <c r="G35" s="20"/>
      <c r="H35" s="16"/>
      <c r="I35" s="16"/>
      <c r="K35" s="16"/>
      <c r="L35" s="16"/>
      <c r="M35" s="16">
        <v>8.9999999999999993E-3</v>
      </c>
      <c r="N35" s="16"/>
    </row>
    <row r="36" spans="1:16" x14ac:dyDescent="0.3">
      <c r="A36" s="15" t="s">
        <v>32</v>
      </c>
      <c r="B36" s="13" t="s">
        <v>20</v>
      </c>
      <c r="C36" s="13"/>
      <c r="D36" s="16"/>
      <c r="E36" s="16"/>
      <c r="F36" s="16"/>
      <c r="G36" s="20"/>
      <c r="H36" s="16">
        <v>8.0000000000000002E-3</v>
      </c>
      <c r="I36" s="16"/>
      <c r="J36" s="16"/>
      <c r="K36" s="16"/>
      <c r="L36" s="16"/>
      <c r="M36" s="16">
        <v>1.4999999999999999E-2</v>
      </c>
      <c r="N36" s="16">
        <v>7.0000000000000001E-3</v>
      </c>
    </row>
    <row r="37" spans="1:16" x14ac:dyDescent="0.3">
      <c r="A37" s="15" t="s">
        <v>54</v>
      </c>
      <c r="B37" s="13" t="s">
        <v>20</v>
      </c>
      <c r="C37" s="13"/>
      <c r="D37" s="16"/>
      <c r="E37" s="16"/>
      <c r="F37" s="16"/>
      <c r="G37" s="20"/>
      <c r="H37" s="16"/>
      <c r="I37" s="16">
        <v>1.7000000000000001E-2</v>
      </c>
      <c r="J37" s="16"/>
      <c r="K37" s="16"/>
      <c r="L37" s="16"/>
      <c r="M37" s="16"/>
      <c r="N37" s="16"/>
    </row>
    <row r="38" spans="1:16" x14ac:dyDescent="0.3">
      <c r="A38" s="15" t="s">
        <v>61</v>
      </c>
      <c r="B38" s="13" t="s">
        <v>20</v>
      </c>
      <c r="C38" s="13"/>
      <c r="D38" s="16"/>
      <c r="E38" s="16"/>
      <c r="F38" s="16"/>
      <c r="G38" s="20">
        <v>6.0000000000000001E-3</v>
      </c>
      <c r="H38" s="16">
        <v>4.3999999999999997E-2</v>
      </c>
      <c r="I38" s="16"/>
      <c r="J38" s="16">
        <v>8.0000000000000002E-3</v>
      </c>
      <c r="K38" s="16"/>
      <c r="L38" s="16"/>
      <c r="M38" s="16"/>
      <c r="N38" s="16"/>
      <c r="P38" s="102"/>
    </row>
    <row r="39" spans="1:16" x14ac:dyDescent="0.3">
      <c r="A39" s="15" t="s">
        <v>43</v>
      </c>
      <c r="B39" s="13" t="s">
        <v>20</v>
      </c>
      <c r="C39" s="13"/>
      <c r="D39" s="16"/>
      <c r="E39" s="16"/>
      <c r="F39" s="16"/>
      <c r="G39" s="20"/>
      <c r="H39" s="16">
        <v>0.02</v>
      </c>
      <c r="I39" s="16"/>
      <c r="J39" s="16"/>
      <c r="K39" s="16"/>
      <c r="L39" s="16"/>
      <c r="M39" s="16"/>
      <c r="N39" s="16">
        <v>7.0000000000000007E-2</v>
      </c>
      <c r="P39" s="81"/>
    </row>
    <row r="40" spans="1:16" x14ac:dyDescent="0.3">
      <c r="A40" s="15" t="s">
        <v>145</v>
      </c>
      <c r="B40" s="13" t="s">
        <v>20</v>
      </c>
      <c r="C40" s="13"/>
      <c r="D40" s="16"/>
      <c r="E40" s="16"/>
      <c r="F40" s="16"/>
      <c r="G40" s="20"/>
      <c r="H40" s="16">
        <v>5.0000000000000001E-3</v>
      </c>
      <c r="I40" s="16"/>
      <c r="J40" s="16"/>
      <c r="K40" s="16"/>
      <c r="L40" s="16"/>
      <c r="M40" s="16"/>
      <c r="N40" s="16"/>
      <c r="P40" s="81"/>
    </row>
    <row r="41" spans="1:16" x14ac:dyDescent="0.3">
      <c r="A41" s="15" t="s">
        <v>150</v>
      </c>
      <c r="B41" s="13" t="s">
        <v>20</v>
      </c>
      <c r="C41" s="13"/>
      <c r="D41" s="16"/>
      <c r="E41" s="16"/>
      <c r="F41" s="16"/>
      <c r="G41" s="20"/>
      <c r="H41" s="16"/>
      <c r="I41" s="16"/>
      <c r="J41" s="16">
        <v>6.0000000000000001E-3</v>
      </c>
      <c r="K41" s="16"/>
      <c r="L41" s="16"/>
      <c r="M41" s="16"/>
      <c r="N41" s="16"/>
    </row>
    <row r="42" spans="1:16" x14ac:dyDescent="0.3">
      <c r="A42" s="15" t="s">
        <v>16</v>
      </c>
      <c r="B42" s="13" t="s">
        <v>20</v>
      </c>
      <c r="C42" s="13">
        <v>8.0000000000000002E-3</v>
      </c>
      <c r="D42" s="16"/>
      <c r="E42" s="16">
        <v>8.0000000000000002E-3</v>
      </c>
      <c r="F42" s="16"/>
      <c r="G42" s="20"/>
      <c r="H42" s="16"/>
      <c r="I42" s="16"/>
      <c r="J42" s="16"/>
      <c r="K42" s="16"/>
      <c r="L42" s="16"/>
      <c r="M42" s="16"/>
      <c r="N42" s="16">
        <v>0.02</v>
      </c>
    </row>
    <row r="43" spans="1:16" x14ac:dyDescent="0.3">
      <c r="A43" s="15" t="s">
        <v>99</v>
      </c>
      <c r="B43" s="13" t="s">
        <v>20</v>
      </c>
      <c r="C43" s="13"/>
      <c r="D43" s="16"/>
      <c r="E43" s="16"/>
      <c r="F43" s="16"/>
      <c r="G43" s="20"/>
      <c r="H43" s="16">
        <v>7.0000000000000001E-3</v>
      </c>
      <c r="I43" s="16"/>
      <c r="J43" s="16"/>
      <c r="K43" s="16"/>
      <c r="L43" s="16"/>
      <c r="M43" s="16"/>
      <c r="N43" s="16"/>
    </row>
    <row r="44" spans="1:16" x14ac:dyDescent="0.3">
      <c r="A44" s="15" t="s">
        <v>58</v>
      </c>
      <c r="B44" s="13" t="s">
        <v>20</v>
      </c>
      <c r="C44" s="13"/>
      <c r="D44" s="16"/>
      <c r="E44" s="16"/>
      <c r="F44" s="16"/>
      <c r="G44" s="20"/>
      <c r="H44" s="16"/>
      <c r="I44" s="16"/>
      <c r="J44" s="16"/>
      <c r="K44" s="16">
        <v>1.2E-2</v>
      </c>
      <c r="L44" s="16"/>
      <c r="M44" s="16"/>
      <c r="N44" s="16"/>
    </row>
    <row r="45" spans="1:16" x14ac:dyDescent="0.3">
      <c r="A45" s="15" t="s">
        <v>44</v>
      </c>
      <c r="B45" s="13" t="s">
        <v>20</v>
      </c>
      <c r="C45" s="13"/>
      <c r="D45" s="16"/>
      <c r="E45" s="16"/>
      <c r="F45" s="16"/>
      <c r="G45" s="20"/>
      <c r="H45" s="16"/>
      <c r="I45" s="16"/>
      <c r="J45" s="16"/>
      <c r="K45" s="16"/>
      <c r="L45" s="16"/>
      <c r="M45" s="16">
        <v>5.0000000000000001E-3</v>
      </c>
      <c r="N45" s="16"/>
    </row>
    <row r="46" spans="1:16" x14ac:dyDescent="0.3">
      <c r="A46" s="8" t="s">
        <v>39</v>
      </c>
      <c r="B46" s="13" t="s">
        <v>20</v>
      </c>
      <c r="C46" s="18">
        <f>SUM(C2:C45)</f>
        <v>0.10100000000000001</v>
      </c>
      <c r="D46" s="18">
        <f>SUM(D2:D45)</f>
        <v>0.51200000000000001</v>
      </c>
      <c r="E46" s="18">
        <f>SUM(E2:E45)</f>
        <v>7.5000000000000011E-2</v>
      </c>
      <c r="F46" s="18">
        <f>SUM(F2:F45)</f>
        <v>0.46499999999999991</v>
      </c>
      <c r="G46" s="18">
        <f>SUM(G2:G45)</f>
        <v>2.8999999999999998E-2</v>
      </c>
      <c r="H46" s="18">
        <f>SUM(H2:H45)</f>
        <v>0.9740000000000002</v>
      </c>
      <c r="I46" s="18">
        <f>SUM(I2:I45)</f>
        <v>0.26300000000000001</v>
      </c>
      <c r="J46" s="18">
        <f>SUM(J2:J45)</f>
        <v>0.56500000000000006</v>
      </c>
      <c r="K46" s="18">
        <f>SUM(K2:K45)</f>
        <v>3.9000000000000007E-2</v>
      </c>
      <c r="L46" s="18">
        <f>SUM(L2:L45)</f>
        <v>0.60300000000000009</v>
      </c>
      <c r="M46" s="18">
        <f>SUM(M2:M45)</f>
        <v>0.40400000000000003</v>
      </c>
      <c r="N46" s="18">
        <f>SUM(N2:N45)</f>
        <v>1.2299999999999998</v>
      </c>
    </row>
    <row r="47" spans="1:16" x14ac:dyDescent="0.3">
      <c r="A47" s="3" t="s">
        <v>166</v>
      </c>
      <c r="B47" s="69"/>
      <c r="C47" s="101" t="s">
        <v>115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</row>
    <row r="48" spans="1:16" x14ac:dyDescent="0.3">
      <c r="A48" s="8"/>
      <c r="B48" s="69"/>
      <c r="C48" s="69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</row>
    <row r="49" spans="1:15" x14ac:dyDescent="0.3">
      <c r="A49" s="82" t="s">
        <v>90</v>
      </c>
      <c r="B49" s="83"/>
      <c r="C49" s="84" t="s">
        <v>67</v>
      </c>
      <c r="D49" s="84" t="s">
        <v>0</v>
      </c>
      <c r="E49" s="84" t="s">
        <v>35</v>
      </c>
      <c r="F49" s="84" t="s">
        <v>1</v>
      </c>
      <c r="G49" s="84" t="s">
        <v>2</v>
      </c>
      <c r="H49" s="84" t="s">
        <v>3</v>
      </c>
      <c r="I49" s="84" t="s">
        <v>4</v>
      </c>
      <c r="J49" s="84" t="s">
        <v>5</v>
      </c>
      <c r="K49" s="84" t="s">
        <v>6</v>
      </c>
      <c r="L49" s="84" t="s">
        <v>7</v>
      </c>
      <c r="M49" s="84" t="s">
        <v>8</v>
      </c>
      <c r="N49" s="84" t="s">
        <v>9</v>
      </c>
    </row>
    <row r="50" spans="1:15" x14ac:dyDescent="0.3">
      <c r="A50" s="66" t="s">
        <v>17</v>
      </c>
      <c r="B50" s="65" t="s">
        <v>20</v>
      </c>
      <c r="C50" s="65">
        <v>0.12</v>
      </c>
      <c r="D50" s="87">
        <v>0.11</v>
      </c>
      <c r="E50" s="87">
        <v>0.72</v>
      </c>
      <c r="F50" s="87">
        <v>0.14000000000000001</v>
      </c>
      <c r="G50" s="87">
        <v>0.11</v>
      </c>
      <c r="H50" s="87">
        <v>0.12</v>
      </c>
      <c r="I50" s="87">
        <v>0.21</v>
      </c>
      <c r="J50" s="88">
        <v>0.74</v>
      </c>
      <c r="K50" s="88"/>
      <c r="L50" s="88"/>
      <c r="M50" s="88">
        <v>0.12</v>
      </c>
      <c r="N50" s="88">
        <v>0.15</v>
      </c>
    </row>
    <row r="51" spans="1:15" x14ac:dyDescent="0.3">
      <c r="A51" s="66" t="s">
        <v>165</v>
      </c>
      <c r="B51" s="65" t="s">
        <v>20</v>
      </c>
      <c r="C51" s="65"/>
      <c r="D51" s="87"/>
      <c r="E51" s="87"/>
      <c r="F51" s="87"/>
      <c r="G51" s="87"/>
      <c r="H51" s="87"/>
      <c r="I51" s="87"/>
      <c r="J51" s="88"/>
      <c r="K51" s="88"/>
      <c r="L51" s="88"/>
      <c r="M51" s="88">
        <v>2.5000000000000001E-2</v>
      </c>
      <c r="N51" s="88"/>
    </row>
    <row r="52" spans="1:15" x14ac:dyDescent="0.3">
      <c r="A52" s="66" t="s">
        <v>15</v>
      </c>
      <c r="B52" s="65" t="s">
        <v>20</v>
      </c>
      <c r="C52" s="65">
        <v>5.8999999999999997E-2</v>
      </c>
      <c r="D52" s="88">
        <v>8.2000000000000003E-2</v>
      </c>
      <c r="E52" s="88">
        <v>9.9000000000000005E-2</v>
      </c>
      <c r="F52" s="88">
        <v>6.8000000000000005E-2</v>
      </c>
      <c r="G52" s="88">
        <v>5.2999999999999999E-2</v>
      </c>
      <c r="H52" s="88">
        <v>9.0999999999999998E-2</v>
      </c>
      <c r="I52" s="88">
        <v>0.106</v>
      </c>
      <c r="J52" s="88">
        <v>0.13700000000000001</v>
      </c>
      <c r="K52" s="88">
        <v>0.11700000000000001</v>
      </c>
      <c r="L52" s="88">
        <v>3.1E-2</v>
      </c>
      <c r="M52" s="88">
        <v>0.26100000000000001</v>
      </c>
      <c r="N52" s="88">
        <v>0.11799999999999999</v>
      </c>
      <c r="O52" t="s">
        <v>60</v>
      </c>
    </row>
    <row r="53" spans="1:15" x14ac:dyDescent="0.3">
      <c r="A53" s="66" t="s">
        <v>34</v>
      </c>
      <c r="B53" s="65" t="s">
        <v>21</v>
      </c>
      <c r="C53" s="65">
        <v>26</v>
      </c>
      <c r="D53" s="89"/>
      <c r="E53" s="89"/>
      <c r="F53" s="89"/>
      <c r="G53" s="89">
        <v>26</v>
      </c>
      <c r="H53" s="89">
        <v>31</v>
      </c>
      <c r="I53" s="89">
        <v>26</v>
      </c>
      <c r="J53" s="89"/>
      <c r="K53" s="89">
        <v>52</v>
      </c>
      <c r="L53" s="89">
        <v>34</v>
      </c>
      <c r="M53" s="89">
        <v>48</v>
      </c>
      <c r="N53" s="89">
        <v>36</v>
      </c>
      <c r="O53" t="s">
        <v>100</v>
      </c>
    </row>
    <row r="54" spans="1:15" x14ac:dyDescent="0.3">
      <c r="A54" s="66" t="s">
        <v>40</v>
      </c>
      <c r="B54" s="65" t="s">
        <v>21</v>
      </c>
      <c r="C54" s="65"/>
      <c r="D54" s="89"/>
      <c r="E54" s="89"/>
      <c r="F54" s="89"/>
      <c r="G54" s="89"/>
      <c r="H54" s="89"/>
      <c r="I54" s="89"/>
      <c r="J54" s="89">
        <v>23</v>
      </c>
      <c r="K54" s="89"/>
      <c r="L54" s="89"/>
      <c r="M54" s="89"/>
      <c r="N54" s="89"/>
      <c r="O54" t="s">
        <v>101</v>
      </c>
    </row>
    <row r="55" spans="1:15" x14ac:dyDescent="0.3">
      <c r="A55" s="66" t="s">
        <v>113</v>
      </c>
      <c r="B55" s="65" t="s">
        <v>21</v>
      </c>
      <c r="C55" s="65"/>
      <c r="D55" s="89"/>
      <c r="E55" s="89"/>
      <c r="F55" s="89"/>
      <c r="G55" s="89"/>
      <c r="H55" s="89"/>
      <c r="I55" s="89"/>
      <c r="J55" s="89">
        <v>100</v>
      </c>
      <c r="K55" s="89"/>
      <c r="L55" s="89"/>
      <c r="M55" s="89"/>
      <c r="N55" s="89"/>
    </row>
    <row r="56" spans="1:15" x14ac:dyDescent="0.3">
      <c r="A56" s="66" t="s">
        <v>91</v>
      </c>
      <c r="B56" s="65" t="s">
        <v>21</v>
      </c>
      <c r="C56" s="65"/>
      <c r="D56" s="89"/>
      <c r="E56" s="89"/>
      <c r="F56" s="89"/>
      <c r="G56" s="89"/>
      <c r="H56" s="89"/>
      <c r="I56" s="89"/>
      <c r="J56" s="89"/>
      <c r="K56" s="89"/>
      <c r="L56" s="89"/>
      <c r="M56" s="89">
        <v>21</v>
      </c>
      <c r="N56" s="89"/>
      <c r="O56" t="s">
        <v>92</v>
      </c>
    </row>
    <row r="57" spans="1:15" x14ac:dyDescent="0.3">
      <c r="A57" s="66" t="s">
        <v>18</v>
      </c>
      <c r="B57" s="65" t="s">
        <v>21</v>
      </c>
      <c r="C57" s="65">
        <v>55</v>
      </c>
      <c r="D57" s="89">
        <v>44</v>
      </c>
      <c r="E57" s="89">
        <v>38</v>
      </c>
      <c r="F57" s="89"/>
      <c r="G57" s="89">
        <v>35</v>
      </c>
      <c r="H57" s="89">
        <v>74</v>
      </c>
      <c r="I57" s="89"/>
      <c r="J57" s="89"/>
      <c r="K57" s="89"/>
      <c r="L57" s="89"/>
      <c r="M57" s="89">
        <v>66</v>
      </c>
      <c r="N57" s="89"/>
      <c r="O57" t="s">
        <v>112</v>
      </c>
    </row>
    <row r="58" spans="1:15" x14ac:dyDescent="0.3">
      <c r="A58" s="66" t="s">
        <v>19</v>
      </c>
      <c r="B58" s="65" t="s">
        <v>21</v>
      </c>
      <c r="C58" s="65"/>
      <c r="D58" s="89">
        <v>42</v>
      </c>
      <c r="E58" s="89">
        <v>23</v>
      </c>
      <c r="F58" s="89"/>
      <c r="G58" s="89">
        <v>71</v>
      </c>
      <c r="H58" s="89">
        <v>144</v>
      </c>
      <c r="I58" s="89"/>
      <c r="J58" s="89"/>
      <c r="K58" s="89"/>
      <c r="L58" s="89"/>
      <c r="M58" s="89">
        <v>98</v>
      </c>
      <c r="N58" s="89"/>
    </row>
    <row r="59" spans="1:15" x14ac:dyDescent="0.3">
      <c r="A59" s="66" t="s">
        <v>143</v>
      </c>
      <c r="B59" s="65" t="s">
        <v>21</v>
      </c>
      <c r="C59" s="65"/>
      <c r="D59" s="89"/>
      <c r="E59" s="89"/>
      <c r="F59" s="89"/>
      <c r="G59" s="89">
        <v>241</v>
      </c>
      <c r="H59" s="89"/>
      <c r="I59" s="89"/>
      <c r="J59" s="89">
        <v>53</v>
      </c>
      <c r="K59" s="89"/>
      <c r="L59" s="89"/>
      <c r="M59" s="89"/>
      <c r="N59" s="89"/>
    </row>
    <row r="60" spans="1:15" x14ac:dyDescent="0.3">
      <c r="A60" s="66" t="s">
        <v>104</v>
      </c>
      <c r="B60" s="65" t="s">
        <v>21</v>
      </c>
      <c r="C60" s="65"/>
      <c r="D60" s="89"/>
      <c r="E60" s="89"/>
      <c r="F60" s="89"/>
      <c r="G60" s="89">
        <v>27</v>
      </c>
      <c r="H60" s="89">
        <v>33</v>
      </c>
      <c r="I60" s="89"/>
      <c r="J60" s="89"/>
      <c r="K60" s="89"/>
      <c r="L60" s="89"/>
      <c r="M60" s="89"/>
      <c r="N60" s="89"/>
      <c r="O60" t="s">
        <v>121</v>
      </c>
    </row>
    <row r="61" spans="1:15" x14ac:dyDescent="0.3"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5" x14ac:dyDescent="0.3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5" x14ac:dyDescent="0.3">
      <c r="A63" s="58" t="s">
        <v>74</v>
      </c>
      <c r="B63" s="59"/>
      <c r="C63" s="60" t="s">
        <v>67</v>
      </c>
      <c r="D63" s="60" t="s">
        <v>0</v>
      </c>
      <c r="E63" s="60" t="s">
        <v>35</v>
      </c>
      <c r="F63" s="60" t="s">
        <v>1</v>
      </c>
      <c r="G63" s="60" t="s">
        <v>2</v>
      </c>
      <c r="H63" s="60" t="s">
        <v>3</v>
      </c>
      <c r="I63" s="60" t="s">
        <v>4</v>
      </c>
      <c r="J63" s="60" t="s">
        <v>5</v>
      </c>
      <c r="K63" s="60" t="s">
        <v>6</v>
      </c>
      <c r="L63" s="60" t="s">
        <v>7</v>
      </c>
      <c r="M63" s="60" t="s">
        <v>8</v>
      </c>
      <c r="N63" s="60" t="s">
        <v>9</v>
      </c>
      <c r="O63" s="81"/>
    </row>
    <row r="64" spans="1:15" x14ac:dyDescent="0.3">
      <c r="A64" s="15" t="s">
        <v>69</v>
      </c>
      <c r="B64" s="62" t="s">
        <v>68</v>
      </c>
      <c r="C64" s="62">
        <v>9.6000000000000002E-2</v>
      </c>
      <c r="D64" s="13">
        <v>7.0000000000000007E-2</v>
      </c>
      <c r="E64" s="42">
        <v>7.6999999999999999E-2</v>
      </c>
      <c r="F64" s="42">
        <v>0.106</v>
      </c>
      <c r="G64" s="45">
        <v>6.5000000000000002E-2</v>
      </c>
      <c r="H64" s="42">
        <v>9.5000000000000001E-2</v>
      </c>
      <c r="I64" s="42">
        <v>7.4999999999999997E-2</v>
      </c>
      <c r="J64" s="42">
        <v>9.0999999999999998E-2</v>
      </c>
      <c r="K64" s="42">
        <v>7.0000000000000007E-2</v>
      </c>
      <c r="L64" s="42">
        <v>9.5000000000000001E-2</v>
      </c>
      <c r="M64" s="42">
        <v>0.14399999999999999</v>
      </c>
      <c r="N64" s="42">
        <v>5.0999999999999997E-2</v>
      </c>
      <c r="O64" s="81"/>
    </row>
    <row r="65" spans="1:15" x14ac:dyDescent="0.3">
      <c r="A65" s="15" t="s">
        <v>70</v>
      </c>
      <c r="B65" s="62" t="s">
        <v>68</v>
      </c>
      <c r="C65" s="62">
        <v>0.05</v>
      </c>
      <c r="D65" s="14" t="s">
        <v>157</v>
      </c>
      <c r="E65" s="14" t="s">
        <v>157</v>
      </c>
      <c r="F65" s="14" t="s">
        <v>157</v>
      </c>
      <c r="G65" s="14" t="s">
        <v>157</v>
      </c>
      <c r="H65" s="42">
        <v>7.0000000000000007E-2</v>
      </c>
      <c r="I65" s="45" t="s">
        <v>157</v>
      </c>
      <c r="J65" s="45" t="s">
        <v>157</v>
      </c>
      <c r="K65" s="45" t="s">
        <v>157</v>
      </c>
      <c r="L65" s="45" t="s">
        <v>157</v>
      </c>
      <c r="M65" s="42">
        <v>0.06</v>
      </c>
      <c r="N65" s="45" t="s">
        <v>157</v>
      </c>
      <c r="O65" s="81"/>
    </row>
    <row r="66" spans="1:15" x14ac:dyDescent="0.3">
      <c r="A66" s="15" t="s">
        <v>71</v>
      </c>
      <c r="B66" s="62" t="s">
        <v>68</v>
      </c>
      <c r="C66" s="62">
        <v>16</v>
      </c>
      <c r="D66" s="13">
        <v>14</v>
      </c>
      <c r="E66" s="42">
        <v>13</v>
      </c>
      <c r="F66" s="42">
        <v>14</v>
      </c>
      <c r="G66" s="45">
        <v>9.3000000000000007</v>
      </c>
      <c r="H66" s="42">
        <v>10</v>
      </c>
      <c r="I66" s="42">
        <v>9.4</v>
      </c>
      <c r="J66" s="42">
        <v>7.5</v>
      </c>
      <c r="K66" s="42">
        <v>6.2</v>
      </c>
      <c r="L66" s="42">
        <v>8.5</v>
      </c>
      <c r="M66" s="42">
        <v>12</v>
      </c>
      <c r="N66" s="42">
        <v>14</v>
      </c>
      <c r="O66" s="81"/>
    </row>
    <row r="67" spans="1:15" x14ac:dyDescent="0.3">
      <c r="A67" s="15" t="s">
        <v>75</v>
      </c>
      <c r="B67" s="62" t="s">
        <v>68</v>
      </c>
      <c r="C67" s="62">
        <v>7.0000000000000007E-2</v>
      </c>
      <c r="D67" s="13">
        <v>0.06</v>
      </c>
      <c r="E67" s="42">
        <v>0.05</v>
      </c>
      <c r="F67" s="42">
        <v>0.05</v>
      </c>
      <c r="G67" s="45">
        <v>0.06</v>
      </c>
      <c r="H67" s="42">
        <v>0.11</v>
      </c>
      <c r="I67" s="42">
        <v>0.09</v>
      </c>
      <c r="J67" s="42">
        <v>7.0000000000000007E-2</v>
      </c>
      <c r="K67" s="42">
        <v>0.09</v>
      </c>
      <c r="L67" s="42">
        <v>0.05</v>
      </c>
      <c r="M67" s="42">
        <v>0.09</v>
      </c>
      <c r="N67" s="42">
        <v>7.0000000000000007E-2</v>
      </c>
      <c r="O67" s="81"/>
    </row>
    <row r="68" spans="1:15" x14ac:dyDescent="0.3">
      <c r="A68" s="15" t="s">
        <v>72</v>
      </c>
      <c r="B68" s="62" t="s">
        <v>68</v>
      </c>
      <c r="C68" s="62">
        <v>0.16</v>
      </c>
      <c r="D68" s="13">
        <v>0.15</v>
      </c>
      <c r="E68" s="42">
        <v>0.14000000000000001</v>
      </c>
      <c r="F68" s="42">
        <v>0.14000000000000001</v>
      </c>
      <c r="G68" s="45">
        <v>0.16</v>
      </c>
      <c r="H68" s="42">
        <v>0.08</v>
      </c>
      <c r="I68" s="42">
        <v>0.17</v>
      </c>
      <c r="J68" s="42">
        <v>0.08</v>
      </c>
      <c r="K68" s="42">
        <v>0.16</v>
      </c>
      <c r="L68" s="42">
        <v>0.19</v>
      </c>
      <c r="M68" s="42">
        <v>0.19</v>
      </c>
      <c r="N68" s="42">
        <v>0.18</v>
      </c>
      <c r="O68" s="81"/>
    </row>
    <row r="69" spans="1:15" x14ac:dyDescent="0.3">
      <c r="D69" s="3"/>
      <c r="G69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"/>
  <sheetViews>
    <sheetView tabSelected="1" zoomScaleNormal="100" workbookViewId="0">
      <pane xSplit="1" topLeftCell="B1" activePane="topRight" state="frozen"/>
      <selection pane="topRight" activeCell="S75" sqref="S75"/>
    </sheetView>
  </sheetViews>
  <sheetFormatPr baseColWidth="10" defaultRowHeight="14.4" x14ac:dyDescent="0.3"/>
  <cols>
    <col min="1" max="1" width="34" style="1" customWidth="1"/>
    <col min="2" max="2" width="5.33203125" style="3" customWidth="1"/>
    <col min="3" max="5" width="11.5546875" style="3" customWidth="1"/>
    <col min="6" max="7" width="11.5546875" style="9" customWidth="1"/>
    <col min="8" max="8" width="11.5546875" customWidth="1"/>
    <col min="9" max="10" width="11.5546875" style="53" customWidth="1"/>
    <col min="11" max="14" width="11.5546875" customWidth="1"/>
    <col min="15" max="15" width="14.33203125" style="28" customWidth="1"/>
    <col min="16" max="16" width="11.5546875" style="40"/>
    <col min="17" max="18" width="11.5546875" style="25"/>
  </cols>
  <sheetData>
    <row r="1" spans="1:18" s="2" customFormat="1" x14ac:dyDescent="0.3">
      <c r="A1" s="164" t="s">
        <v>73</v>
      </c>
      <c r="B1" s="112"/>
      <c r="C1" s="113" t="s">
        <v>67</v>
      </c>
      <c r="D1" s="113" t="s">
        <v>0</v>
      </c>
      <c r="E1" s="113" t="s">
        <v>35</v>
      </c>
      <c r="F1" s="113" t="s">
        <v>1</v>
      </c>
      <c r="G1" s="113" t="s">
        <v>2</v>
      </c>
      <c r="H1" s="113" t="s">
        <v>3</v>
      </c>
      <c r="I1" s="113" t="s">
        <v>4</v>
      </c>
      <c r="J1" s="113" t="s">
        <v>5</v>
      </c>
      <c r="K1" s="113" t="s">
        <v>6</v>
      </c>
      <c r="L1" s="113" t="s">
        <v>7</v>
      </c>
      <c r="M1" s="113" t="s">
        <v>8</v>
      </c>
      <c r="N1" s="114" t="s">
        <v>9</v>
      </c>
      <c r="O1" s="115" t="s">
        <v>65</v>
      </c>
      <c r="P1" s="116" t="s">
        <v>62</v>
      </c>
      <c r="Q1" s="117" t="s">
        <v>63</v>
      </c>
      <c r="R1" s="117" t="s">
        <v>64</v>
      </c>
    </row>
    <row r="2" spans="1:18" x14ac:dyDescent="0.3">
      <c r="A2" s="15" t="s">
        <v>160</v>
      </c>
      <c r="B2" s="13" t="s">
        <v>20</v>
      </c>
      <c r="C2" s="14"/>
      <c r="D2" s="14"/>
      <c r="E2" s="14"/>
      <c r="F2" s="14"/>
      <c r="G2" s="14"/>
      <c r="H2" s="14"/>
      <c r="I2" s="105"/>
      <c r="J2" s="105"/>
      <c r="K2" s="14"/>
      <c r="L2" s="14"/>
      <c r="M2" s="14">
        <v>7.0999999999999994E-2</v>
      </c>
      <c r="N2" s="14"/>
      <c r="O2" s="120"/>
      <c r="P2" s="121"/>
      <c r="Q2" s="122"/>
      <c r="R2" s="122"/>
    </row>
    <row r="3" spans="1:18" s="2" customFormat="1" x14ac:dyDescent="0.3">
      <c r="A3" s="12" t="s">
        <v>45</v>
      </c>
      <c r="B3" s="21" t="s">
        <v>20</v>
      </c>
      <c r="C3" s="21">
        <v>2.1000000000000001E-2</v>
      </c>
      <c r="D3" s="118">
        <v>2.4E-2</v>
      </c>
      <c r="E3" s="118">
        <v>2.1000000000000001E-2</v>
      </c>
      <c r="F3" s="118">
        <v>2.9000000000000001E-2</v>
      </c>
      <c r="G3" s="118">
        <v>2.5000000000000001E-2</v>
      </c>
      <c r="H3" s="118">
        <v>2.5999999999999999E-2</v>
      </c>
      <c r="I3" s="119"/>
      <c r="J3" s="119">
        <v>2.1000000000000001E-2</v>
      </c>
      <c r="K3" s="119">
        <v>0.03</v>
      </c>
      <c r="L3" s="118">
        <v>3.7999999999999999E-2</v>
      </c>
      <c r="M3" s="118">
        <v>3.3000000000000002E-2</v>
      </c>
      <c r="N3" s="118">
        <v>3.4000000000000002E-2</v>
      </c>
      <c r="O3" s="29"/>
      <c r="P3" s="33"/>
      <c r="Q3" s="27"/>
      <c r="R3" s="26"/>
    </row>
    <row r="4" spans="1:18" s="2" customFormat="1" x14ac:dyDescent="0.3">
      <c r="A4" s="12" t="s">
        <v>159</v>
      </c>
      <c r="B4" s="21" t="s">
        <v>20</v>
      </c>
      <c r="C4" s="21"/>
      <c r="D4" s="118"/>
      <c r="E4" s="118"/>
      <c r="F4" s="118"/>
      <c r="G4" s="118"/>
      <c r="H4" s="118"/>
      <c r="I4" s="119"/>
      <c r="J4" s="119"/>
      <c r="K4" s="119"/>
      <c r="L4" s="118"/>
      <c r="M4" s="118"/>
      <c r="N4" s="118">
        <v>6.0000000000000001E-3</v>
      </c>
      <c r="O4" s="29"/>
      <c r="P4" s="33"/>
      <c r="Q4" s="27"/>
      <c r="R4" s="26"/>
    </row>
    <row r="5" spans="1:18" s="2" customFormat="1" x14ac:dyDescent="0.3">
      <c r="A5" s="12" t="s">
        <v>48</v>
      </c>
      <c r="B5" s="13" t="s">
        <v>20</v>
      </c>
      <c r="C5" s="13"/>
      <c r="D5" s="14"/>
      <c r="E5" s="14"/>
      <c r="F5" s="14">
        <v>5.0000000000000001E-3</v>
      </c>
      <c r="G5" s="14">
        <v>7.0000000000000001E-3</v>
      </c>
      <c r="H5" s="14"/>
      <c r="I5" s="105"/>
      <c r="J5" s="105">
        <v>5.0000000000000001E-3</v>
      </c>
      <c r="K5" s="105"/>
      <c r="L5" s="14">
        <v>5.0000000000000001E-3</v>
      </c>
      <c r="M5" s="14"/>
      <c r="N5" s="14"/>
      <c r="O5" s="29"/>
      <c r="P5" s="33"/>
      <c r="Q5" s="27"/>
      <c r="R5" s="26"/>
    </row>
    <row r="6" spans="1:18" s="2" customFormat="1" x14ac:dyDescent="0.3">
      <c r="A6" s="12" t="s">
        <v>140</v>
      </c>
      <c r="B6" s="13" t="s">
        <v>20</v>
      </c>
      <c r="C6" s="13"/>
      <c r="D6" s="14"/>
      <c r="E6" s="14"/>
      <c r="F6" s="14"/>
      <c r="G6" s="14">
        <v>0.01</v>
      </c>
      <c r="H6" s="14"/>
      <c r="I6" s="105"/>
      <c r="J6" s="105"/>
      <c r="K6" s="105"/>
      <c r="L6" s="14"/>
      <c r="M6" s="14"/>
      <c r="N6" s="14"/>
      <c r="O6" s="29"/>
      <c r="P6" s="33"/>
      <c r="Q6" s="27"/>
      <c r="R6" s="26"/>
    </row>
    <row r="7" spans="1:18" s="2" customFormat="1" x14ac:dyDescent="0.3">
      <c r="A7" s="12" t="s">
        <v>41</v>
      </c>
      <c r="B7" s="13" t="s">
        <v>20</v>
      </c>
      <c r="C7" s="13"/>
      <c r="D7" s="14"/>
      <c r="E7" s="14"/>
      <c r="F7" s="14"/>
      <c r="G7" s="14">
        <v>1.0999999999999999E-2</v>
      </c>
      <c r="H7" s="14">
        <v>3.6999999999999998E-2</v>
      </c>
      <c r="I7" s="105"/>
      <c r="J7" s="105">
        <v>8.0000000000000002E-3</v>
      </c>
      <c r="K7" s="105"/>
      <c r="L7" s="14"/>
      <c r="M7" s="14">
        <v>8.9999999999999993E-3</v>
      </c>
      <c r="N7" s="14"/>
      <c r="O7" s="29"/>
      <c r="P7" s="33"/>
      <c r="Q7" s="27"/>
      <c r="R7" s="26"/>
    </row>
    <row r="8" spans="1:18" s="2" customFormat="1" x14ac:dyDescent="0.3">
      <c r="A8" s="12" t="s">
        <v>49</v>
      </c>
      <c r="B8" s="13" t="s">
        <v>20</v>
      </c>
      <c r="C8" s="13"/>
      <c r="D8" s="14"/>
      <c r="E8" s="14"/>
      <c r="F8" s="14"/>
      <c r="G8" s="14"/>
      <c r="H8" s="14">
        <v>0.01</v>
      </c>
      <c r="I8" s="105"/>
      <c r="J8" s="105"/>
      <c r="K8" s="105"/>
      <c r="L8" s="14"/>
      <c r="M8" s="14">
        <v>7.0000000000000001E-3</v>
      </c>
      <c r="N8" s="14"/>
      <c r="O8" s="29"/>
      <c r="P8" s="33"/>
      <c r="Q8" s="27"/>
      <c r="R8" s="26"/>
    </row>
    <row r="9" spans="1:18" s="2" customFormat="1" x14ac:dyDescent="0.3">
      <c r="A9" s="124" t="s">
        <v>94</v>
      </c>
      <c r="B9" s="13" t="s">
        <v>20</v>
      </c>
      <c r="C9" s="13"/>
      <c r="D9" s="14"/>
      <c r="E9" s="14"/>
      <c r="F9" s="149"/>
      <c r="G9" s="14"/>
      <c r="H9" s="14">
        <v>0.114</v>
      </c>
      <c r="I9" s="105"/>
      <c r="J9" s="105"/>
      <c r="K9" s="105"/>
      <c r="L9" s="14"/>
      <c r="M9" s="14"/>
      <c r="N9" s="14"/>
      <c r="O9" s="29"/>
      <c r="P9" s="33"/>
      <c r="Q9" s="27"/>
      <c r="R9" s="26"/>
    </row>
    <row r="10" spans="1:18" s="2" customFormat="1" x14ac:dyDescent="0.3">
      <c r="A10" s="12" t="s">
        <v>103</v>
      </c>
      <c r="B10" s="13" t="s">
        <v>20</v>
      </c>
      <c r="C10" s="13"/>
      <c r="D10" s="14"/>
      <c r="E10" s="14"/>
      <c r="F10" s="14"/>
      <c r="G10" s="14">
        <v>0.01</v>
      </c>
      <c r="H10" s="14"/>
      <c r="I10" s="105"/>
      <c r="J10" s="105"/>
      <c r="K10" s="105"/>
      <c r="L10" s="14"/>
      <c r="M10" s="14"/>
      <c r="N10" s="14"/>
      <c r="O10" s="29"/>
      <c r="P10" s="33"/>
      <c r="Q10" s="27"/>
      <c r="R10" s="26"/>
    </row>
    <row r="11" spans="1:18" s="2" customFormat="1" x14ac:dyDescent="0.3">
      <c r="A11" s="12" t="s">
        <v>161</v>
      </c>
      <c r="B11" s="13" t="s">
        <v>20</v>
      </c>
      <c r="C11" s="13"/>
      <c r="D11" s="14"/>
      <c r="E11" s="14"/>
      <c r="F11" s="14"/>
      <c r="G11" s="14"/>
      <c r="H11" s="14"/>
      <c r="I11" s="105"/>
      <c r="J11" s="105"/>
      <c r="K11" s="105"/>
      <c r="L11" s="14"/>
      <c r="M11" s="14">
        <v>2.4E-2</v>
      </c>
      <c r="N11" s="14"/>
      <c r="O11" s="29"/>
      <c r="P11" s="33"/>
      <c r="Q11" s="27"/>
      <c r="R11" s="26"/>
    </row>
    <row r="12" spans="1:18" s="2" customFormat="1" x14ac:dyDescent="0.3">
      <c r="A12" s="12" t="s">
        <v>141</v>
      </c>
      <c r="B12" s="13" t="s">
        <v>20</v>
      </c>
      <c r="C12" s="13"/>
      <c r="D12" s="14"/>
      <c r="E12" s="14"/>
      <c r="F12" s="14"/>
      <c r="G12" s="14">
        <v>7.0000000000000001E-3</v>
      </c>
      <c r="H12" s="14"/>
      <c r="I12" s="105"/>
      <c r="J12" s="105"/>
      <c r="K12" s="105"/>
      <c r="L12" s="14"/>
      <c r="M12" s="14"/>
      <c r="N12" s="14"/>
      <c r="O12" s="29"/>
      <c r="P12" s="33"/>
      <c r="Q12" s="27"/>
      <c r="R12" s="26"/>
    </row>
    <row r="13" spans="1:18" s="2" customFormat="1" x14ac:dyDescent="0.3">
      <c r="A13" s="12" t="s">
        <v>50</v>
      </c>
      <c r="B13" s="13" t="s">
        <v>20</v>
      </c>
      <c r="C13" s="13"/>
      <c r="D13" s="14"/>
      <c r="E13" s="14"/>
      <c r="F13" s="14"/>
      <c r="G13" s="14"/>
      <c r="H13" s="14">
        <v>7.0000000000000001E-3</v>
      </c>
      <c r="I13" s="105"/>
      <c r="J13" s="105"/>
      <c r="K13" s="105"/>
      <c r="L13" s="14"/>
      <c r="M13" s="14"/>
      <c r="N13" s="14"/>
      <c r="O13" s="29"/>
      <c r="P13" s="33"/>
      <c r="Q13" s="27"/>
      <c r="R13" s="26"/>
    </row>
    <row r="14" spans="1:18" s="2" customFormat="1" x14ac:dyDescent="0.3">
      <c r="A14" s="12" t="s">
        <v>66</v>
      </c>
      <c r="B14" s="13" t="s">
        <v>20</v>
      </c>
      <c r="C14" s="13">
        <v>6.0000000000000001E-3</v>
      </c>
      <c r="D14" s="14">
        <v>0.16900000000000001</v>
      </c>
      <c r="E14" s="14">
        <v>6.0000000000000001E-3</v>
      </c>
      <c r="F14" s="14"/>
      <c r="G14" s="14">
        <v>0.01</v>
      </c>
      <c r="H14" s="14">
        <v>5.0000000000000001E-3</v>
      </c>
      <c r="I14" s="105"/>
      <c r="J14" s="105"/>
      <c r="K14" s="105"/>
      <c r="L14" s="14">
        <v>1.4E-2</v>
      </c>
      <c r="M14" s="14">
        <v>0.23899999999999999</v>
      </c>
      <c r="N14" s="14">
        <v>1.7000000000000001E-2</v>
      </c>
      <c r="O14" s="29"/>
      <c r="P14" s="33"/>
      <c r="Q14" s="27"/>
      <c r="R14" s="26"/>
    </row>
    <row r="15" spans="1:18" s="2" customFormat="1" x14ac:dyDescent="0.3">
      <c r="A15" s="12" t="s">
        <v>162</v>
      </c>
      <c r="B15" s="13" t="s">
        <v>20</v>
      </c>
      <c r="C15" s="13"/>
      <c r="D15" s="14"/>
      <c r="E15" s="14"/>
      <c r="F15" s="14"/>
      <c r="G15" s="14"/>
      <c r="H15" s="14"/>
      <c r="I15" s="105"/>
      <c r="J15" s="105"/>
      <c r="K15" s="105"/>
      <c r="L15" s="14"/>
      <c r="M15" s="14">
        <v>2.1999999999999999E-2</v>
      </c>
      <c r="N15" s="14"/>
      <c r="O15" s="29"/>
      <c r="P15" s="33"/>
      <c r="Q15" s="27"/>
      <c r="R15" s="26"/>
    </row>
    <row r="16" spans="1:18" x14ac:dyDescent="0.3">
      <c r="A16" s="15" t="s">
        <v>42</v>
      </c>
      <c r="B16" s="13" t="s">
        <v>20</v>
      </c>
      <c r="C16" s="13"/>
      <c r="D16" s="20"/>
      <c r="E16" s="20"/>
      <c r="F16" s="14"/>
      <c r="G16" s="20"/>
      <c r="H16" s="20"/>
      <c r="I16" s="47"/>
      <c r="J16" s="47"/>
      <c r="K16" s="47">
        <v>6.0000000000000001E-3</v>
      </c>
      <c r="L16" s="20">
        <v>5.0000000000000001E-3</v>
      </c>
      <c r="M16" s="20">
        <v>4.4999999999999998E-2</v>
      </c>
      <c r="N16" s="20"/>
      <c r="O16" s="30"/>
      <c r="P16" s="33"/>
      <c r="Q16" s="27"/>
      <c r="R16" s="26"/>
    </row>
    <row r="17" spans="1:18" x14ac:dyDescent="0.3">
      <c r="A17" s="15" t="s">
        <v>51</v>
      </c>
      <c r="B17" s="13" t="s">
        <v>20</v>
      </c>
      <c r="C17" s="13"/>
      <c r="D17" s="23"/>
      <c r="E17" s="20"/>
      <c r="F17" s="14"/>
      <c r="G17" s="20"/>
      <c r="H17" s="20">
        <v>8.0000000000000002E-3</v>
      </c>
      <c r="I17" s="47"/>
      <c r="J17" s="47"/>
      <c r="K17" s="47"/>
      <c r="L17" s="20">
        <v>1.0999999999999999E-2</v>
      </c>
      <c r="M17" s="20">
        <v>0.85</v>
      </c>
      <c r="N17" s="20">
        <v>1.4E-2</v>
      </c>
      <c r="O17" s="30"/>
      <c r="P17" s="33"/>
      <c r="Q17" s="27"/>
      <c r="R17" s="26"/>
    </row>
    <row r="18" spans="1:18" x14ac:dyDescent="0.3">
      <c r="A18" s="15" t="s">
        <v>163</v>
      </c>
      <c r="B18" s="13" t="s">
        <v>20</v>
      </c>
      <c r="C18" s="13"/>
      <c r="D18" s="23"/>
      <c r="E18" s="20"/>
      <c r="F18" s="14"/>
      <c r="G18" s="20"/>
      <c r="H18" s="20"/>
      <c r="I18" s="47"/>
      <c r="J18" s="47"/>
      <c r="K18" s="47"/>
      <c r="L18" s="20"/>
      <c r="M18" s="20">
        <v>6.0000000000000001E-3</v>
      </c>
      <c r="N18" s="20"/>
      <c r="O18" s="30"/>
      <c r="P18" s="33"/>
      <c r="Q18" s="27"/>
      <c r="R18" s="26"/>
    </row>
    <row r="19" spans="1:18" x14ac:dyDescent="0.3">
      <c r="A19" s="34" t="s">
        <v>36</v>
      </c>
      <c r="B19" s="35" t="s">
        <v>20</v>
      </c>
      <c r="C19" s="35">
        <v>5.0000000000000001E-3</v>
      </c>
      <c r="D19" s="36"/>
      <c r="E19" s="36">
        <v>6.0000000000000001E-3</v>
      </c>
      <c r="F19" s="150"/>
      <c r="G19" s="161">
        <v>8.0000000000000002E-3</v>
      </c>
      <c r="H19" s="36">
        <v>1.0999999999999999E-2</v>
      </c>
      <c r="I19" s="36"/>
      <c r="J19" s="36">
        <v>1.9E-2</v>
      </c>
      <c r="K19" s="36">
        <v>8.9999999999999993E-3</v>
      </c>
      <c r="L19" s="36">
        <v>1.0999999999999999E-2</v>
      </c>
      <c r="M19" s="36">
        <v>1.0999999999999999E-2</v>
      </c>
      <c r="N19" s="36">
        <v>7.0000000000000001E-3</v>
      </c>
      <c r="O19" s="32">
        <v>5.0000000000000001E-3</v>
      </c>
      <c r="P19" s="39">
        <f>(C19+E19+G19+H19+J19+K19+L19+M19+N19+0.0025*3)/12</f>
        <v>7.8750000000000001E-3</v>
      </c>
      <c r="Q19" s="37">
        <v>11.6</v>
      </c>
      <c r="R19" s="38"/>
    </row>
    <row r="20" spans="1:18" s="53" customFormat="1" x14ac:dyDescent="0.3">
      <c r="A20" s="46" t="s">
        <v>134</v>
      </c>
      <c r="B20" s="62" t="s">
        <v>20</v>
      </c>
      <c r="C20" s="62"/>
      <c r="D20" s="48"/>
      <c r="E20" s="48">
        <v>4.5999999999999999E-2</v>
      </c>
      <c r="F20" s="105"/>
      <c r="G20" s="47"/>
      <c r="H20" s="48"/>
      <c r="I20" s="48"/>
      <c r="J20" s="48"/>
      <c r="K20" s="48"/>
      <c r="L20" s="48"/>
      <c r="M20" s="48"/>
      <c r="N20" s="48"/>
      <c r="O20" s="49"/>
      <c r="P20" s="50"/>
      <c r="Q20" s="51"/>
      <c r="R20" s="52"/>
    </row>
    <row r="21" spans="1:18" s="53" customFormat="1" x14ac:dyDescent="0.3">
      <c r="A21" s="46" t="s">
        <v>22</v>
      </c>
      <c r="B21" s="13" t="s">
        <v>20</v>
      </c>
      <c r="C21" s="13"/>
      <c r="D21" s="48">
        <v>6.0000000000000001E-3</v>
      </c>
      <c r="E21" s="48"/>
      <c r="F21" s="14"/>
      <c r="G21" s="47"/>
      <c r="H21" s="48"/>
      <c r="I21" s="48"/>
      <c r="J21" s="48"/>
      <c r="K21" s="48"/>
      <c r="L21" s="48"/>
      <c r="M21" s="100">
        <v>2.5999999999999999E-2</v>
      </c>
      <c r="N21" s="48">
        <v>1.9E-2</v>
      </c>
      <c r="O21" s="49"/>
      <c r="P21" s="50"/>
      <c r="Q21" s="51"/>
      <c r="R21" s="52"/>
    </row>
    <row r="22" spans="1:18" s="53" customFormat="1" x14ac:dyDescent="0.3">
      <c r="A22" s="131" t="s">
        <v>82</v>
      </c>
      <c r="B22" s="13" t="s">
        <v>20</v>
      </c>
      <c r="C22" s="13">
        <v>7.5999999999999998E-2</v>
      </c>
      <c r="D22" s="48">
        <v>2.9000000000000001E-2</v>
      </c>
      <c r="E22" s="48">
        <v>7.5999999999999998E-2</v>
      </c>
      <c r="F22" s="14">
        <v>2.5000000000000001E-2</v>
      </c>
      <c r="G22" s="47">
        <v>2.1000000000000001E-2</v>
      </c>
      <c r="H22" s="48">
        <v>3.5999999999999997E-2</v>
      </c>
      <c r="I22" s="48"/>
      <c r="J22" s="48"/>
      <c r="K22" s="48">
        <v>0.19400000000000001</v>
      </c>
      <c r="L22" s="48">
        <v>8.3000000000000004E-2</v>
      </c>
      <c r="M22" s="100">
        <v>3.3000000000000002E-2</v>
      </c>
      <c r="N22" s="48">
        <v>6.6000000000000003E-2</v>
      </c>
      <c r="O22" s="49"/>
      <c r="P22" s="50"/>
      <c r="Q22" s="51"/>
      <c r="R22" s="52"/>
    </row>
    <row r="23" spans="1:18" x14ac:dyDescent="0.3">
      <c r="A23" s="172" t="s">
        <v>23</v>
      </c>
      <c r="B23" s="35" t="s">
        <v>20</v>
      </c>
      <c r="C23" s="35">
        <v>1.4E-2</v>
      </c>
      <c r="D23" s="36">
        <v>4.1000000000000002E-2</v>
      </c>
      <c r="E23" s="36">
        <v>2.7E-2</v>
      </c>
      <c r="F23" s="150"/>
      <c r="G23" s="161">
        <v>5.0000000000000001E-3</v>
      </c>
      <c r="H23" s="36"/>
      <c r="I23" s="36"/>
      <c r="J23" s="36">
        <v>6.0000000000000001E-3</v>
      </c>
      <c r="K23" s="36">
        <v>9.9000000000000005E-2</v>
      </c>
      <c r="L23" s="36">
        <v>0.04</v>
      </c>
      <c r="M23" s="36">
        <v>2.3E-2</v>
      </c>
      <c r="N23" s="36">
        <v>1.2999999999999999E-2</v>
      </c>
      <c r="O23" s="32">
        <v>5.0000000000000001E-3</v>
      </c>
      <c r="P23" s="54">
        <f>(C23+D23+E23+G23+J23+K23+L23+M23+N23+3*0.0025)/12</f>
        <v>2.2958333333333334E-2</v>
      </c>
      <c r="Q23" s="37">
        <v>1.9E-2</v>
      </c>
      <c r="R23" s="38"/>
    </row>
    <row r="24" spans="1:18" x14ac:dyDescent="0.3">
      <c r="A24" s="131" t="s">
        <v>10</v>
      </c>
      <c r="B24" s="13" t="s">
        <v>20</v>
      </c>
      <c r="C24" s="13">
        <v>0.15</v>
      </c>
      <c r="D24" s="23">
        <v>0.51</v>
      </c>
      <c r="E24" s="23">
        <v>0.1</v>
      </c>
      <c r="F24" s="14">
        <v>1.7999999999999999E-2</v>
      </c>
      <c r="G24" s="20">
        <v>1.9E-2</v>
      </c>
      <c r="H24" s="23">
        <v>0.02</v>
      </c>
      <c r="I24" s="48">
        <v>7.0000000000000001E-3</v>
      </c>
      <c r="J24" s="48">
        <v>0.11</v>
      </c>
      <c r="K24" s="48">
        <v>2.5000000000000001E-2</v>
      </c>
      <c r="L24" s="23"/>
      <c r="M24" s="100">
        <v>0.35</v>
      </c>
      <c r="N24" s="104">
        <v>1.6</v>
      </c>
      <c r="O24" s="30"/>
      <c r="P24" s="33"/>
      <c r="Q24" s="27"/>
      <c r="R24" s="26"/>
    </row>
    <row r="25" spans="1:18" x14ac:dyDescent="0.3">
      <c r="A25" s="66" t="s">
        <v>11</v>
      </c>
      <c r="B25" s="13" t="s">
        <v>20</v>
      </c>
      <c r="C25" s="65">
        <v>0.82499999999999996</v>
      </c>
      <c r="D25" s="23">
        <v>0.42099999999999999</v>
      </c>
      <c r="E25" s="23">
        <v>0.53800000000000003</v>
      </c>
      <c r="F25" s="14">
        <v>0.63</v>
      </c>
      <c r="G25" s="20">
        <v>0.39300000000000002</v>
      </c>
      <c r="H25" s="88">
        <v>0.66700000000000004</v>
      </c>
      <c r="I25" s="144">
        <v>1.0640000000000001</v>
      </c>
      <c r="J25" s="100">
        <v>0.68700000000000006</v>
      </c>
      <c r="K25" s="144">
        <v>1.0780000000000001</v>
      </c>
      <c r="L25" s="104">
        <v>1.248</v>
      </c>
      <c r="M25" s="88">
        <v>0.82</v>
      </c>
      <c r="N25" s="104">
        <v>0.71</v>
      </c>
      <c r="O25" s="30"/>
      <c r="P25" s="33"/>
      <c r="Q25" s="27"/>
      <c r="R25" s="26"/>
    </row>
    <row r="26" spans="1:18" x14ac:dyDescent="0.3">
      <c r="A26" s="66" t="s">
        <v>12</v>
      </c>
      <c r="B26" s="13" t="s">
        <v>20</v>
      </c>
      <c r="C26" s="13">
        <v>0.33100000000000002</v>
      </c>
      <c r="D26" s="23">
        <v>0.16</v>
      </c>
      <c r="E26" s="23">
        <v>0.183</v>
      </c>
      <c r="F26" s="14">
        <v>0.13100000000000001</v>
      </c>
      <c r="G26" s="20">
        <v>0.15</v>
      </c>
      <c r="H26" s="23">
        <v>0.42899999999999999</v>
      </c>
      <c r="I26" s="48">
        <v>0.44</v>
      </c>
      <c r="J26" s="48">
        <v>0.27600000000000002</v>
      </c>
      <c r="K26" s="48">
        <v>0.89700000000000002</v>
      </c>
      <c r="L26" s="88">
        <v>0.73399999999999999</v>
      </c>
      <c r="M26" s="88">
        <v>0.51600000000000001</v>
      </c>
      <c r="N26" s="23">
        <v>0.23300000000000001</v>
      </c>
      <c r="O26" s="30"/>
      <c r="P26" s="33"/>
      <c r="Q26" s="27"/>
      <c r="R26" s="26"/>
    </row>
    <row r="27" spans="1:18" x14ac:dyDescent="0.3">
      <c r="A27" s="128" t="s">
        <v>79</v>
      </c>
      <c r="B27" s="13" t="s">
        <v>20</v>
      </c>
      <c r="C27" s="128">
        <v>2.02</v>
      </c>
      <c r="D27" s="23">
        <v>0.84399999999999997</v>
      </c>
      <c r="E27" s="23">
        <v>0.41499999999999998</v>
      </c>
      <c r="F27" s="14">
        <v>0.49199999999999999</v>
      </c>
      <c r="G27" s="20">
        <v>0.32100000000000001</v>
      </c>
      <c r="H27" s="23">
        <v>0.161</v>
      </c>
      <c r="I27" s="48">
        <v>0.40200000000000002</v>
      </c>
      <c r="J27" s="48">
        <v>0.30099999999999999</v>
      </c>
      <c r="K27" s="147">
        <v>2.0920000000000001</v>
      </c>
      <c r="L27" s="104">
        <v>1.4410000000000001</v>
      </c>
      <c r="M27" s="145">
        <v>2.2570000000000001</v>
      </c>
      <c r="N27" s="104">
        <v>0.752</v>
      </c>
      <c r="O27" s="30"/>
      <c r="P27" s="33"/>
      <c r="Q27" s="27"/>
      <c r="R27" s="26"/>
    </row>
    <row r="28" spans="1:18" x14ac:dyDescent="0.3">
      <c r="A28" s="128" t="s">
        <v>80</v>
      </c>
      <c r="B28" s="13" t="s">
        <v>20</v>
      </c>
      <c r="C28" s="13">
        <v>0.67900000000000005</v>
      </c>
      <c r="D28" s="23">
        <v>0.64400000000000002</v>
      </c>
      <c r="E28" s="23">
        <v>0.13100000000000001</v>
      </c>
      <c r="F28" s="14">
        <v>0.11600000000000001</v>
      </c>
      <c r="G28" s="20">
        <v>9.0999999999999998E-2</v>
      </c>
      <c r="H28" s="23">
        <v>0.104</v>
      </c>
      <c r="I28" s="48">
        <v>0.10100000000000001</v>
      </c>
      <c r="J28" s="48">
        <v>4.4999999999999998E-2</v>
      </c>
      <c r="K28" s="147">
        <v>2.887</v>
      </c>
      <c r="L28" s="88">
        <v>0.81200000000000006</v>
      </c>
      <c r="M28" s="23">
        <v>0.747</v>
      </c>
      <c r="N28" s="23">
        <v>0.78200000000000003</v>
      </c>
      <c r="O28" s="30"/>
      <c r="P28" s="33"/>
      <c r="Q28" s="27"/>
      <c r="R28" s="26"/>
    </row>
    <row r="29" spans="1:18" x14ac:dyDescent="0.3">
      <c r="A29" s="66" t="s">
        <v>96</v>
      </c>
      <c r="B29" s="13" t="s">
        <v>20</v>
      </c>
      <c r="C29" s="13"/>
      <c r="D29" s="23"/>
      <c r="E29" s="23"/>
      <c r="F29" s="14"/>
      <c r="G29" s="20"/>
      <c r="H29" s="23"/>
      <c r="I29" s="48">
        <v>0.11899999999999999</v>
      </c>
      <c r="J29" s="48">
        <v>0.11</v>
      </c>
      <c r="K29" s="48"/>
      <c r="L29" s="23">
        <v>0.121</v>
      </c>
      <c r="M29" s="23"/>
      <c r="N29" s="23"/>
      <c r="O29" s="30"/>
      <c r="P29" s="33"/>
      <c r="Q29" s="27"/>
      <c r="R29" s="26"/>
    </row>
    <row r="30" spans="1:18" x14ac:dyDescent="0.3">
      <c r="A30" s="15" t="s">
        <v>81</v>
      </c>
      <c r="B30" s="13" t="s">
        <v>20</v>
      </c>
      <c r="C30" s="13">
        <v>8.5000000000000006E-2</v>
      </c>
      <c r="D30" s="23">
        <v>1.7999999999999999E-2</v>
      </c>
      <c r="E30" s="23">
        <v>1.4E-2</v>
      </c>
      <c r="F30" s="14"/>
      <c r="G30" s="20"/>
      <c r="H30" s="23"/>
      <c r="I30" s="48"/>
      <c r="J30" s="48"/>
      <c r="K30" s="48">
        <v>1.4E-2</v>
      </c>
      <c r="L30" s="23"/>
      <c r="M30" s="23">
        <v>2.7E-2</v>
      </c>
      <c r="N30" s="23">
        <v>4.2000000000000003E-2</v>
      </c>
      <c r="O30" s="30"/>
      <c r="P30" s="33"/>
      <c r="Q30" s="27"/>
      <c r="R30" s="26"/>
    </row>
    <row r="31" spans="1:18" x14ac:dyDescent="0.3">
      <c r="A31" s="15" t="s">
        <v>105</v>
      </c>
      <c r="B31" s="13" t="s">
        <v>20</v>
      </c>
      <c r="C31" s="13">
        <v>1.7999999999999999E-2</v>
      </c>
      <c r="D31" s="23"/>
      <c r="E31" s="23"/>
      <c r="F31" s="14"/>
      <c r="G31" s="20"/>
      <c r="H31" s="23"/>
      <c r="I31" s="48"/>
      <c r="J31" s="48"/>
      <c r="K31" s="48"/>
      <c r="L31" s="23"/>
      <c r="M31" s="23">
        <v>1.4E-2</v>
      </c>
      <c r="N31" s="23">
        <v>1.4E-2</v>
      </c>
      <c r="O31" s="30"/>
      <c r="P31" s="33"/>
      <c r="Q31" s="27"/>
      <c r="R31" s="26"/>
    </row>
    <row r="32" spans="1:18" x14ac:dyDescent="0.3">
      <c r="A32" s="15" t="s">
        <v>106</v>
      </c>
      <c r="B32" s="13" t="s">
        <v>20</v>
      </c>
      <c r="C32" s="13">
        <v>0.02</v>
      </c>
      <c r="D32" s="23"/>
      <c r="E32" s="23">
        <v>1.0999999999999999E-2</v>
      </c>
      <c r="F32" s="14">
        <v>1.0999999999999999E-2</v>
      </c>
      <c r="G32" s="20"/>
      <c r="H32" s="23"/>
      <c r="I32" s="48"/>
      <c r="J32" s="48"/>
      <c r="K32" s="48">
        <v>7.5999999999999998E-2</v>
      </c>
      <c r="L32" s="23">
        <v>4.4999999999999998E-2</v>
      </c>
      <c r="M32" s="165">
        <v>4.3999999999999997E-2</v>
      </c>
      <c r="N32" s="23">
        <v>2.8000000000000001E-2</v>
      </c>
      <c r="O32" s="30"/>
      <c r="P32" s="33"/>
      <c r="Q32" s="27"/>
      <c r="R32" s="26"/>
    </row>
    <row r="33" spans="1:18" x14ac:dyDescent="0.3">
      <c r="A33" s="15" t="s">
        <v>77</v>
      </c>
      <c r="B33" s="13" t="s">
        <v>20</v>
      </c>
      <c r="C33" s="13">
        <v>0.1</v>
      </c>
      <c r="D33" s="23">
        <v>2.8000000000000001E-2</v>
      </c>
      <c r="E33" s="23">
        <v>3.9E-2</v>
      </c>
      <c r="F33" s="14">
        <v>3.7999999999999999E-2</v>
      </c>
      <c r="G33" s="20">
        <v>3.2000000000000001E-2</v>
      </c>
      <c r="H33" s="23">
        <v>0.28199999999999997</v>
      </c>
      <c r="I33" s="48">
        <v>0.191</v>
      </c>
      <c r="J33" s="48">
        <v>0.14199999999999999</v>
      </c>
      <c r="K33" s="48">
        <v>0.28899999999999998</v>
      </c>
      <c r="L33" s="23">
        <v>0.23599999999999999</v>
      </c>
      <c r="M33" s="23">
        <v>0.188</v>
      </c>
      <c r="N33" s="23">
        <v>0.151</v>
      </c>
      <c r="O33" s="30"/>
      <c r="P33" s="33"/>
      <c r="Q33" s="27"/>
      <c r="R33" s="26"/>
    </row>
    <row r="34" spans="1:18" x14ac:dyDescent="0.3">
      <c r="A34" s="15" t="s">
        <v>102</v>
      </c>
      <c r="B34" s="13" t="s">
        <v>20</v>
      </c>
      <c r="C34" s="13">
        <v>1.2999999999999999E-2</v>
      </c>
      <c r="D34" s="23"/>
      <c r="E34" s="23"/>
      <c r="F34" s="14"/>
      <c r="G34" s="20">
        <v>1.2999999999999999E-2</v>
      </c>
      <c r="H34" s="23">
        <v>0.223</v>
      </c>
      <c r="I34" s="48">
        <v>3.3000000000000002E-2</v>
      </c>
      <c r="J34" s="48">
        <v>2.5000000000000001E-2</v>
      </c>
      <c r="K34" s="48">
        <v>0.27100000000000002</v>
      </c>
      <c r="L34" s="23">
        <v>8.1000000000000003E-2</v>
      </c>
      <c r="M34" s="23">
        <v>6.3E-2</v>
      </c>
      <c r="N34" s="23">
        <v>1.4E-2</v>
      </c>
      <c r="O34" s="30"/>
      <c r="P34" s="33"/>
      <c r="Q34" s="27"/>
      <c r="R34" s="26"/>
    </row>
    <row r="35" spans="1:18" x14ac:dyDescent="0.3">
      <c r="A35" s="15" t="s">
        <v>107</v>
      </c>
      <c r="B35" s="13" t="s">
        <v>20</v>
      </c>
      <c r="C35" s="13">
        <v>6.0999999999999999E-2</v>
      </c>
      <c r="D35" s="23"/>
      <c r="E35" s="23">
        <v>2.8000000000000001E-2</v>
      </c>
      <c r="F35" s="14">
        <v>3.1E-2</v>
      </c>
      <c r="G35" s="20"/>
      <c r="H35" s="23"/>
      <c r="I35" s="48"/>
      <c r="J35" s="48"/>
      <c r="K35" s="48">
        <v>0.10100000000000001</v>
      </c>
      <c r="L35" s="23">
        <v>0.108</v>
      </c>
      <c r="M35" s="23">
        <v>6.5000000000000002E-2</v>
      </c>
      <c r="N35" s="23">
        <v>8.4000000000000005E-2</v>
      </c>
      <c r="O35" s="30"/>
      <c r="P35" s="33"/>
      <c r="Q35" s="27"/>
      <c r="R35" s="26"/>
    </row>
    <row r="36" spans="1:18" x14ac:dyDescent="0.3">
      <c r="A36" s="15" t="s">
        <v>78</v>
      </c>
      <c r="B36" s="13" t="s">
        <v>20</v>
      </c>
      <c r="C36" s="13">
        <v>0.188</v>
      </c>
      <c r="D36" s="23">
        <v>9.0999999999999998E-2</v>
      </c>
      <c r="E36" s="23">
        <v>7.2999999999999995E-2</v>
      </c>
      <c r="F36" s="14">
        <v>0.121</v>
      </c>
      <c r="G36" s="20">
        <v>6.5000000000000002E-2</v>
      </c>
      <c r="H36" s="23">
        <v>0.11700000000000001</v>
      </c>
      <c r="I36" s="48">
        <v>0.128</v>
      </c>
      <c r="J36" s="48">
        <v>0.12</v>
      </c>
      <c r="K36" s="48">
        <v>0.124</v>
      </c>
      <c r="L36" s="23">
        <v>0.218</v>
      </c>
      <c r="M36" s="23">
        <v>0.16200000000000001</v>
      </c>
      <c r="N36" s="23">
        <v>0.13200000000000001</v>
      </c>
      <c r="O36" s="30"/>
      <c r="P36" s="33"/>
      <c r="Q36" s="27"/>
      <c r="R36" s="26"/>
    </row>
    <row r="37" spans="1:18" x14ac:dyDescent="0.3">
      <c r="A37" s="15" t="s">
        <v>136</v>
      </c>
      <c r="B37" s="13" t="s">
        <v>20</v>
      </c>
      <c r="C37" s="13">
        <v>8.0000000000000002E-3</v>
      </c>
      <c r="D37" s="23">
        <v>1.2999999999999999E-2</v>
      </c>
      <c r="E37" s="23">
        <v>3.9E-2</v>
      </c>
      <c r="F37" s="14"/>
      <c r="G37" s="20">
        <v>3.1E-2</v>
      </c>
      <c r="H37" s="23">
        <v>0.23</v>
      </c>
      <c r="I37" s="48">
        <v>1.2E-2</v>
      </c>
      <c r="J37" s="48"/>
      <c r="K37" s="48">
        <v>3.5000000000000003E-2</v>
      </c>
      <c r="L37" s="23">
        <v>2.5999999999999999E-2</v>
      </c>
      <c r="M37" s="48">
        <v>0.01</v>
      </c>
      <c r="N37" s="23">
        <v>7.0000000000000001E-3</v>
      </c>
      <c r="O37" s="30"/>
      <c r="P37" s="33"/>
      <c r="Q37" s="27"/>
      <c r="R37" s="26"/>
    </row>
    <row r="38" spans="1:18" x14ac:dyDescent="0.3">
      <c r="A38" s="15" t="s">
        <v>25</v>
      </c>
      <c r="B38" s="13" t="s">
        <v>20</v>
      </c>
      <c r="C38" s="13">
        <v>1.4E-2</v>
      </c>
      <c r="D38" s="23">
        <v>1.4999999999999999E-2</v>
      </c>
      <c r="E38" s="23">
        <v>1.4999999999999999E-2</v>
      </c>
      <c r="F38" s="14">
        <v>1.2999999999999999E-2</v>
      </c>
      <c r="G38" s="20">
        <v>8.9999999999999993E-3</v>
      </c>
      <c r="H38" s="23">
        <v>1.0999999999999999E-2</v>
      </c>
      <c r="I38" s="48">
        <v>2.3E-2</v>
      </c>
      <c r="J38" s="48">
        <v>1.6E-2</v>
      </c>
      <c r="K38" s="48">
        <v>6.0000000000000001E-3</v>
      </c>
      <c r="L38" s="23">
        <v>2.4E-2</v>
      </c>
      <c r="M38" s="23">
        <v>0.01</v>
      </c>
      <c r="N38" s="23">
        <v>1.6E-2</v>
      </c>
      <c r="O38" s="30"/>
      <c r="P38" s="33"/>
      <c r="Q38" s="27"/>
      <c r="R38" s="26"/>
    </row>
    <row r="39" spans="1:18" x14ac:dyDescent="0.3">
      <c r="A39" s="15" t="s">
        <v>122</v>
      </c>
      <c r="B39" s="13" t="s">
        <v>20</v>
      </c>
      <c r="C39" s="13">
        <v>7.0000000000000001E-3</v>
      </c>
      <c r="D39" s="23"/>
      <c r="E39" s="23"/>
      <c r="F39" s="14"/>
      <c r="G39" s="20"/>
      <c r="H39" s="23"/>
      <c r="I39" s="48"/>
      <c r="J39" s="48"/>
      <c r="K39" s="48"/>
      <c r="L39" s="23"/>
      <c r="M39" s="23"/>
      <c r="N39" s="23"/>
      <c r="O39" s="30"/>
      <c r="P39" s="33"/>
      <c r="Q39" s="27"/>
      <c r="R39" s="26"/>
    </row>
    <row r="40" spans="1:18" x14ac:dyDescent="0.3">
      <c r="A40" s="66" t="s">
        <v>114</v>
      </c>
      <c r="B40" s="13" t="s">
        <v>20</v>
      </c>
      <c r="C40" s="13">
        <v>3.2000000000000001E-2</v>
      </c>
      <c r="D40" s="23">
        <v>0.35</v>
      </c>
      <c r="E40" s="23">
        <v>3.5000000000000003E-2</v>
      </c>
      <c r="F40" s="67">
        <v>1.2999999999999999E-2</v>
      </c>
      <c r="G40" s="20">
        <v>0.18</v>
      </c>
      <c r="H40" s="23">
        <v>0.27</v>
      </c>
      <c r="I40" s="48">
        <v>5.3999999999999999E-2</v>
      </c>
      <c r="J40" s="48">
        <v>3.3000000000000002E-2</v>
      </c>
      <c r="K40" s="48">
        <v>0.21</v>
      </c>
      <c r="L40" s="23">
        <v>0.04</v>
      </c>
      <c r="M40" s="23">
        <v>3.1E-2</v>
      </c>
      <c r="N40" s="23">
        <v>3.5999999999999997E-2</v>
      </c>
      <c r="O40" s="30"/>
      <c r="P40" s="33"/>
      <c r="Q40" s="27"/>
      <c r="R40" s="26"/>
    </row>
    <row r="41" spans="1:18" x14ac:dyDescent="0.3">
      <c r="A41" s="15" t="s">
        <v>27</v>
      </c>
      <c r="B41" s="13" t="s">
        <v>20</v>
      </c>
      <c r="C41" s="13">
        <v>0.01</v>
      </c>
      <c r="D41" s="23">
        <v>1.0999999999999999E-2</v>
      </c>
      <c r="E41" s="23"/>
      <c r="F41" s="14">
        <v>6.0000000000000001E-3</v>
      </c>
      <c r="G41" s="20"/>
      <c r="H41" s="23">
        <v>6.0000000000000001E-3</v>
      </c>
      <c r="I41" s="48"/>
      <c r="J41" s="48"/>
      <c r="K41" s="48"/>
      <c r="L41" s="23"/>
      <c r="M41" s="23">
        <v>5.1999999999999998E-2</v>
      </c>
      <c r="N41" s="23">
        <v>8.0000000000000002E-3</v>
      </c>
      <c r="O41" s="30"/>
      <c r="P41" s="33"/>
      <c r="Q41" s="27"/>
      <c r="R41" s="26"/>
    </row>
    <row r="42" spans="1:18" x14ac:dyDescent="0.3">
      <c r="A42" s="15" t="s">
        <v>142</v>
      </c>
      <c r="B42" s="13" t="s">
        <v>20</v>
      </c>
      <c r="C42" s="13"/>
      <c r="D42" s="23"/>
      <c r="E42" s="23"/>
      <c r="F42" s="14"/>
      <c r="G42" s="20">
        <v>6.0000000000000001E-3</v>
      </c>
      <c r="H42" s="23"/>
      <c r="I42" s="48"/>
      <c r="J42" s="48"/>
      <c r="K42" s="48"/>
      <c r="L42" s="23"/>
      <c r="M42" s="23"/>
      <c r="N42" s="23"/>
      <c r="O42" s="30"/>
      <c r="P42" s="33"/>
      <c r="Q42" s="27"/>
      <c r="R42" s="26"/>
    </row>
    <row r="43" spans="1:18" x14ac:dyDescent="0.3">
      <c r="A43" s="15" t="s">
        <v>95</v>
      </c>
      <c r="B43" s="13" t="s">
        <v>20</v>
      </c>
      <c r="C43" s="13"/>
      <c r="D43" s="23"/>
      <c r="E43" s="23"/>
      <c r="F43" s="14">
        <v>0.01</v>
      </c>
      <c r="G43" s="20"/>
      <c r="H43" s="23"/>
      <c r="I43" s="48"/>
      <c r="J43" s="48"/>
      <c r="K43" s="48">
        <v>8.0000000000000002E-3</v>
      </c>
      <c r="L43" s="23"/>
      <c r="M43" s="23"/>
      <c r="N43" s="23"/>
      <c r="O43" s="30"/>
      <c r="P43" s="33"/>
      <c r="Q43" s="27"/>
      <c r="R43" s="26"/>
    </row>
    <row r="44" spans="1:18" x14ac:dyDescent="0.3">
      <c r="A44" s="15" t="s">
        <v>37</v>
      </c>
      <c r="B44" s="13" t="s">
        <v>20</v>
      </c>
      <c r="C44" s="13"/>
      <c r="D44" s="23">
        <v>5.0000000000000001E-3</v>
      </c>
      <c r="F44" s="14">
        <v>8.9999999999999993E-3</v>
      </c>
      <c r="G44" s="20">
        <v>3.2000000000000001E-2</v>
      </c>
      <c r="H44" s="23">
        <v>1.7000000000000001E-2</v>
      </c>
      <c r="I44" s="48"/>
      <c r="J44" s="48"/>
      <c r="K44" s="48">
        <v>2.1999999999999999E-2</v>
      </c>
      <c r="L44" s="23"/>
      <c r="M44" s="23"/>
      <c r="N44" s="23"/>
      <c r="O44" s="30"/>
      <c r="P44" s="33"/>
      <c r="Q44" s="27"/>
      <c r="R44" s="26"/>
    </row>
    <row r="45" spans="1:18" x14ac:dyDescent="0.3">
      <c r="A45" s="15" t="s">
        <v>89</v>
      </c>
      <c r="B45" s="13" t="s">
        <v>20</v>
      </c>
      <c r="C45" s="13">
        <v>1.2999999999999999E-2</v>
      </c>
      <c r="D45" s="23">
        <v>8.9999999999999993E-3</v>
      </c>
      <c r="E45" s="23">
        <v>1.2999999999999999E-2</v>
      </c>
      <c r="F45" s="14">
        <v>1.6E-2</v>
      </c>
      <c r="G45" s="20">
        <v>8.9999999999999993E-3</v>
      </c>
      <c r="H45" s="23">
        <v>6.0000000000000001E-3</v>
      </c>
      <c r="I45" s="48"/>
      <c r="J45" s="48">
        <v>1.2E-2</v>
      </c>
      <c r="K45" s="48"/>
      <c r="L45" s="23">
        <v>0.01</v>
      </c>
      <c r="M45" s="23">
        <v>5.0000000000000001E-3</v>
      </c>
      <c r="N45" s="23">
        <v>1.0999999999999999E-2</v>
      </c>
      <c r="O45" s="30"/>
      <c r="P45" s="33"/>
      <c r="Q45" s="27"/>
      <c r="R45" s="26"/>
    </row>
    <row r="46" spans="1:18" x14ac:dyDescent="0.3">
      <c r="A46" s="15" t="s">
        <v>117</v>
      </c>
      <c r="B46" s="13" t="s">
        <v>20</v>
      </c>
      <c r="C46" s="13">
        <v>0.02</v>
      </c>
      <c r="D46" s="23"/>
      <c r="E46" s="23">
        <v>2.3E-2</v>
      </c>
      <c r="F46" s="14">
        <v>2.9000000000000001E-2</v>
      </c>
      <c r="G46" s="20">
        <v>2.5000000000000001E-2</v>
      </c>
      <c r="H46" s="23">
        <v>0.03</v>
      </c>
      <c r="I46" s="48"/>
      <c r="J46" s="48">
        <v>0.06</v>
      </c>
      <c r="K46" s="48"/>
      <c r="L46" s="23">
        <v>2.3E-2</v>
      </c>
      <c r="M46" s="23">
        <v>2.1999999999999999E-2</v>
      </c>
      <c r="N46" s="23">
        <v>3.1E-2</v>
      </c>
      <c r="O46" s="30"/>
      <c r="P46" s="33"/>
      <c r="Q46" s="27"/>
      <c r="R46" s="26"/>
    </row>
    <row r="47" spans="1:18" x14ac:dyDescent="0.3">
      <c r="A47" s="34" t="s">
        <v>46</v>
      </c>
      <c r="B47" s="35" t="s">
        <v>20</v>
      </c>
      <c r="C47" s="35"/>
      <c r="D47" s="36"/>
      <c r="E47" s="36"/>
      <c r="F47" s="151"/>
      <c r="G47" s="161"/>
      <c r="H47" s="36"/>
      <c r="I47" s="36"/>
      <c r="J47" s="36"/>
      <c r="K47" s="36">
        <v>0.13900000000000001</v>
      </c>
      <c r="L47" s="36"/>
      <c r="M47" s="36"/>
      <c r="N47" s="36"/>
      <c r="O47" s="32">
        <v>0.02</v>
      </c>
      <c r="P47" s="39">
        <f>(K47+11*0.01)/12</f>
        <v>2.0750000000000001E-2</v>
      </c>
      <c r="Q47" s="37">
        <v>2.2000000000000002</v>
      </c>
      <c r="R47" s="38"/>
    </row>
    <row r="48" spans="1:18" x14ac:dyDescent="0.3">
      <c r="A48" s="34" t="s">
        <v>53</v>
      </c>
      <c r="B48" s="35" t="s">
        <v>20</v>
      </c>
      <c r="C48" s="35"/>
      <c r="D48" s="36">
        <v>6.0000000000000001E-3</v>
      </c>
      <c r="E48" s="36"/>
      <c r="F48" s="151"/>
      <c r="G48" s="161">
        <v>5.0000000000000001E-3</v>
      </c>
      <c r="H48" s="36">
        <v>1.4999999999999999E-2</v>
      </c>
      <c r="I48" s="36"/>
      <c r="J48" s="36"/>
      <c r="K48" s="36"/>
      <c r="L48" s="36"/>
      <c r="M48" s="36"/>
      <c r="N48" s="36"/>
      <c r="O48" s="32">
        <v>5.0000000000000001E-3</v>
      </c>
      <c r="P48" s="39">
        <f>(D48+G48+H48+9*0.0025)/12</f>
        <v>4.0416666666666665E-3</v>
      </c>
      <c r="Q48" s="37">
        <v>0.5</v>
      </c>
      <c r="R48" s="38"/>
    </row>
    <row r="49" spans="1:18" s="53" customFormat="1" x14ac:dyDescent="0.3">
      <c r="A49" s="46" t="s">
        <v>97</v>
      </c>
      <c r="B49" s="62" t="s">
        <v>20</v>
      </c>
      <c r="C49" s="62"/>
      <c r="D49" s="48">
        <v>8.0000000000000002E-3</v>
      </c>
      <c r="E49" s="48"/>
      <c r="F49" s="152"/>
      <c r="G49" s="47">
        <v>7.0000000000000001E-3</v>
      </c>
      <c r="H49" s="48"/>
      <c r="I49" s="48"/>
      <c r="J49" s="48">
        <v>7.0000000000000001E-3</v>
      </c>
      <c r="K49" s="48"/>
      <c r="L49" s="48"/>
      <c r="M49" s="48"/>
      <c r="N49" s="48"/>
      <c r="O49" s="49"/>
      <c r="P49" s="50"/>
      <c r="Q49" s="51"/>
      <c r="R49" s="52"/>
    </row>
    <row r="50" spans="1:18" s="53" customFormat="1" x14ac:dyDescent="0.3">
      <c r="A50" s="46" t="s">
        <v>151</v>
      </c>
      <c r="B50" s="62" t="s">
        <v>20</v>
      </c>
      <c r="C50" s="62"/>
      <c r="D50" s="48"/>
      <c r="E50" s="48"/>
      <c r="F50" s="152"/>
      <c r="G50" s="47"/>
      <c r="H50" s="48"/>
      <c r="I50" s="48">
        <v>2.1999999999999999E-2</v>
      </c>
      <c r="J50" s="48"/>
      <c r="K50" s="48"/>
      <c r="L50" s="48"/>
      <c r="M50" s="48"/>
      <c r="N50" s="48"/>
      <c r="O50" s="49"/>
      <c r="P50" s="50"/>
      <c r="Q50" s="51"/>
      <c r="R50" s="52"/>
    </row>
    <row r="51" spans="1:18" s="53" customFormat="1" x14ac:dyDescent="0.3">
      <c r="A51" s="46" t="s">
        <v>144</v>
      </c>
      <c r="B51" s="62" t="s">
        <v>20</v>
      </c>
      <c r="C51" s="62"/>
      <c r="D51" s="48"/>
      <c r="E51" s="48"/>
      <c r="F51" s="152"/>
      <c r="G51" s="47"/>
      <c r="H51" s="48">
        <v>0.13500000000000001</v>
      </c>
      <c r="I51" s="48"/>
      <c r="J51" s="48"/>
      <c r="K51" s="48"/>
      <c r="L51" s="48"/>
      <c r="M51" s="48"/>
      <c r="N51" s="48"/>
      <c r="O51" s="49"/>
      <c r="P51" s="50"/>
      <c r="Q51" s="51"/>
      <c r="R51" s="52"/>
    </row>
    <row r="52" spans="1:18" s="53" customFormat="1" x14ac:dyDescent="0.3">
      <c r="A52" s="46" t="s">
        <v>146</v>
      </c>
      <c r="B52" s="62" t="s">
        <v>20</v>
      </c>
      <c r="C52" s="62"/>
      <c r="D52" s="48"/>
      <c r="E52" s="48"/>
      <c r="F52" s="152"/>
      <c r="G52" s="47"/>
      <c r="H52" s="48">
        <v>8.4000000000000005E-2</v>
      </c>
      <c r="I52" s="48"/>
      <c r="J52" s="48"/>
      <c r="K52" s="48">
        <v>5.2999999999999999E-2</v>
      </c>
      <c r="L52" s="48">
        <v>4.8000000000000001E-2</v>
      </c>
      <c r="M52" s="48"/>
      <c r="N52" s="48"/>
      <c r="O52" s="49"/>
      <c r="P52" s="50"/>
      <c r="Q52" s="51"/>
      <c r="R52" s="52"/>
    </row>
    <row r="53" spans="1:18" s="53" customFormat="1" x14ac:dyDescent="0.3">
      <c r="A53" s="46" t="s">
        <v>116</v>
      </c>
      <c r="B53" s="62" t="s">
        <v>20</v>
      </c>
      <c r="C53" s="62"/>
      <c r="D53" s="48"/>
      <c r="E53" s="48"/>
      <c r="F53" s="152"/>
      <c r="G53" s="47"/>
      <c r="H53" s="48">
        <v>0.04</v>
      </c>
      <c r="I53" s="48"/>
      <c r="J53" s="48"/>
      <c r="K53" s="48"/>
      <c r="L53" s="48"/>
      <c r="M53" s="48">
        <v>4.4999999999999998E-2</v>
      </c>
      <c r="N53" s="48"/>
      <c r="O53" s="49"/>
      <c r="P53" s="50"/>
      <c r="Q53" s="51"/>
      <c r="R53" s="52"/>
    </row>
    <row r="54" spans="1:18" x14ac:dyDescent="0.3">
      <c r="A54" s="15" t="s">
        <v>57</v>
      </c>
      <c r="B54" s="13" t="s">
        <v>20</v>
      </c>
      <c r="C54" s="13"/>
      <c r="D54" s="23"/>
      <c r="E54" s="23"/>
      <c r="F54" s="17">
        <v>6.0000000000000001E-3</v>
      </c>
      <c r="G54" s="20">
        <v>0.01</v>
      </c>
      <c r="H54" s="23">
        <v>5.0000000000000001E-3</v>
      </c>
      <c r="I54" s="48"/>
      <c r="J54" s="48"/>
      <c r="K54" s="48">
        <v>8.0000000000000002E-3</v>
      </c>
      <c r="L54" s="23">
        <v>6.0000000000000001E-3</v>
      </c>
      <c r="M54" s="23"/>
      <c r="N54" s="23"/>
      <c r="O54" s="30"/>
      <c r="P54" s="33"/>
      <c r="Q54" s="27"/>
      <c r="R54" s="26"/>
    </row>
    <row r="55" spans="1:18" x14ac:dyDescent="0.3">
      <c r="A55" s="15" t="s">
        <v>28</v>
      </c>
      <c r="B55" s="13" t="s">
        <v>20</v>
      </c>
      <c r="C55" s="13"/>
      <c r="D55" s="23">
        <v>6.7000000000000004E-2</v>
      </c>
      <c r="E55" s="23">
        <v>2.1000000000000001E-2</v>
      </c>
      <c r="F55" s="17">
        <v>4.3999999999999997E-2</v>
      </c>
      <c r="G55" s="20">
        <v>7.0999999999999994E-2</v>
      </c>
      <c r="H55" s="23">
        <v>0.432</v>
      </c>
      <c r="I55" s="48"/>
      <c r="J55" s="48"/>
      <c r="K55" s="48"/>
      <c r="L55" s="23">
        <v>3.9E-2</v>
      </c>
      <c r="M55" s="23"/>
      <c r="N55" s="23"/>
      <c r="O55" s="30"/>
      <c r="P55" s="33"/>
      <c r="Q55" s="27"/>
      <c r="R55" s="26"/>
    </row>
    <row r="56" spans="1:18" x14ac:dyDescent="0.3">
      <c r="A56" s="15" t="s">
        <v>29</v>
      </c>
      <c r="B56" s="13" t="s">
        <v>20</v>
      </c>
      <c r="C56" s="13">
        <v>2.9000000000000001E-2</v>
      </c>
      <c r="D56" s="23">
        <v>2.1999999999999999E-2</v>
      </c>
      <c r="E56" s="23">
        <v>8.0000000000000002E-3</v>
      </c>
      <c r="F56" s="14">
        <v>6.0000000000000001E-3</v>
      </c>
      <c r="G56" s="20"/>
      <c r="H56" s="23"/>
      <c r="I56" s="48"/>
      <c r="J56" s="48"/>
      <c r="K56" s="48">
        <v>0.47199999999999998</v>
      </c>
      <c r="L56" s="23">
        <v>9.7000000000000003E-2</v>
      </c>
      <c r="M56" s="23">
        <v>3.2000000000000001E-2</v>
      </c>
      <c r="N56" s="23">
        <v>2.1999999999999999E-2</v>
      </c>
      <c r="O56" s="30"/>
      <c r="P56" s="33"/>
      <c r="Q56" s="27"/>
      <c r="R56" s="26"/>
    </row>
    <row r="57" spans="1:18" x14ac:dyDescent="0.3">
      <c r="A57" s="34" t="s">
        <v>14</v>
      </c>
      <c r="B57" s="35" t="s">
        <v>20</v>
      </c>
      <c r="C57" s="35">
        <v>0.124</v>
      </c>
      <c r="D57" s="36">
        <v>0.19700000000000001</v>
      </c>
      <c r="E57" s="36">
        <v>0.157</v>
      </c>
      <c r="F57" s="151">
        <v>0.13900000000000001</v>
      </c>
      <c r="G57" s="161">
        <v>0.77100000000000002</v>
      </c>
      <c r="H57" s="36">
        <v>0.34899999999999998</v>
      </c>
      <c r="I57" s="36">
        <v>0.31900000000000001</v>
      </c>
      <c r="J57" s="36">
        <v>0.42599999999999999</v>
      </c>
      <c r="K57" s="148">
        <v>1.4370000000000001</v>
      </c>
      <c r="L57" s="36">
        <v>0.214</v>
      </c>
      <c r="M57" s="36">
        <v>0.22500000000000001</v>
      </c>
      <c r="N57" s="36">
        <v>0.153</v>
      </c>
      <c r="O57" s="32">
        <v>0.02</v>
      </c>
      <c r="P57" s="39">
        <f>(C57+D57+E57+F57+G57+H57+I57+J57+K57+L57+M57+N57)/12</f>
        <v>0.37591666666666668</v>
      </c>
      <c r="Q57" s="37">
        <v>452</v>
      </c>
      <c r="R57" s="38"/>
    </row>
    <row r="58" spans="1:18" x14ac:dyDescent="0.3">
      <c r="A58" s="34" t="s">
        <v>98</v>
      </c>
      <c r="B58" s="35" t="s">
        <v>20</v>
      </c>
      <c r="C58" s="35">
        <v>0.06</v>
      </c>
      <c r="D58" s="36">
        <v>0.16</v>
      </c>
      <c r="E58" s="36">
        <v>7.4999999999999997E-2</v>
      </c>
      <c r="F58" s="151">
        <v>0.17499999999999999</v>
      </c>
      <c r="G58" s="161">
        <v>0.81399999999999995</v>
      </c>
      <c r="H58" s="36">
        <v>0.24199999999999999</v>
      </c>
      <c r="I58" s="36">
        <v>3.7999999999999999E-2</v>
      </c>
      <c r="J58" s="36">
        <v>8.6999999999999994E-2</v>
      </c>
      <c r="K58" s="148">
        <v>1.272</v>
      </c>
      <c r="L58" s="36">
        <v>7.4999999999999997E-2</v>
      </c>
      <c r="M58" s="36">
        <v>0.224</v>
      </c>
      <c r="N58" s="36">
        <v>0.184</v>
      </c>
      <c r="O58" s="32">
        <v>0.02</v>
      </c>
      <c r="P58" s="39">
        <f>(C58+D58+E58+F58+G58+H58+I58+J58+K58+L58+M58+N58)/12</f>
        <v>0.28383333333333338</v>
      </c>
      <c r="Q58" s="37">
        <v>28</v>
      </c>
      <c r="R58" s="38"/>
    </row>
    <row r="59" spans="1:18" s="53" customFormat="1" x14ac:dyDescent="0.3">
      <c r="A59" s="46" t="s">
        <v>124</v>
      </c>
      <c r="B59" s="62" t="s">
        <v>20</v>
      </c>
      <c r="C59" s="62"/>
      <c r="D59" s="48">
        <v>1.0999999999999999E-2</v>
      </c>
      <c r="E59" s="48"/>
      <c r="F59" s="152"/>
      <c r="G59" s="47"/>
      <c r="H59" s="48"/>
      <c r="I59" s="48"/>
      <c r="J59" s="48"/>
      <c r="K59" s="48"/>
      <c r="L59" s="48"/>
      <c r="M59" s="48"/>
      <c r="N59" s="48"/>
      <c r="O59" s="49"/>
      <c r="P59" s="50"/>
      <c r="Q59" s="51"/>
      <c r="R59" s="52"/>
    </row>
    <row r="60" spans="1:18" s="53" customFormat="1" x14ac:dyDescent="0.3">
      <c r="A60" s="46" t="s">
        <v>135</v>
      </c>
      <c r="B60" s="62" t="s">
        <v>20</v>
      </c>
      <c r="C60" s="62"/>
      <c r="D60" s="48"/>
      <c r="E60" s="48">
        <v>6.0000000000000001E-3</v>
      </c>
      <c r="F60" s="152"/>
      <c r="G60" s="47"/>
      <c r="H60" s="48"/>
      <c r="I60" s="48"/>
      <c r="J60" s="48"/>
      <c r="K60" s="48"/>
      <c r="L60" s="48"/>
      <c r="M60" s="48"/>
      <c r="N60" s="48"/>
      <c r="O60" s="49"/>
      <c r="P60" s="50"/>
      <c r="Q60" s="51"/>
      <c r="R60" s="52"/>
    </row>
    <row r="61" spans="1:18" x14ac:dyDescent="0.3">
      <c r="A61" s="15" t="s">
        <v>31</v>
      </c>
      <c r="B61" s="13" t="s">
        <v>20</v>
      </c>
      <c r="C61" s="13">
        <v>7.0000000000000001E-3</v>
      </c>
      <c r="D61" s="23"/>
      <c r="E61" s="23"/>
      <c r="F61" s="14"/>
      <c r="G61" s="20"/>
      <c r="H61" s="23"/>
      <c r="I61" s="48"/>
      <c r="J61" s="48"/>
      <c r="K61" s="48"/>
      <c r="L61" s="23"/>
      <c r="M61" s="23"/>
      <c r="N61" s="23"/>
      <c r="O61" s="30"/>
      <c r="P61" s="33"/>
      <c r="Q61" s="27"/>
      <c r="R61" s="26"/>
    </row>
    <row r="62" spans="1:18" x14ac:dyDescent="0.3">
      <c r="A62" s="15" t="s">
        <v>164</v>
      </c>
      <c r="B62" s="13" t="s">
        <v>20</v>
      </c>
      <c r="C62" s="13"/>
      <c r="D62" s="23"/>
      <c r="E62" s="23"/>
      <c r="F62" s="14"/>
      <c r="G62" s="20"/>
      <c r="H62" s="23"/>
      <c r="I62" s="48"/>
      <c r="J62" s="48"/>
      <c r="K62" s="48"/>
      <c r="L62" s="23"/>
      <c r="M62" s="23">
        <v>6.0000000000000001E-3</v>
      </c>
      <c r="N62" s="23"/>
      <c r="O62" s="30"/>
      <c r="P62" s="33"/>
      <c r="Q62" s="27"/>
      <c r="R62" s="26"/>
    </row>
    <row r="63" spans="1:18" x14ac:dyDescent="0.3">
      <c r="A63" s="15" t="s">
        <v>125</v>
      </c>
      <c r="B63" s="13" t="s">
        <v>20</v>
      </c>
      <c r="C63" s="13"/>
      <c r="D63" s="23">
        <v>0.22</v>
      </c>
      <c r="E63" s="23"/>
      <c r="F63" s="14"/>
      <c r="G63" s="20">
        <v>6.0000000000000001E-3</v>
      </c>
      <c r="H63" s="23">
        <v>5.1999999999999998E-2</v>
      </c>
      <c r="I63" s="48"/>
      <c r="J63" s="48"/>
      <c r="K63" s="48"/>
      <c r="L63" s="23"/>
      <c r="M63" s="23"/>
      <c r="N63" s="23"/>
      <c r="O63" s="30"/>
      <c r="P63" s="33"/>
      <c r="Q63" s="27"/>
      <c r="R63" s="26"/>
    </row>
    <row r="64" spans="1:18" x14ac:dyDescent="0.3">
      <c r="A64" s="15" t="s">
        <v>118</v>
      </c>
      <c r="B64" s="13" t="s">
        <v>20</v>
      </c>
      <c r="C64" s="13"/>
      <c r="D64" s="23"/>
      <c r="E64" s="23"/>
      <c r="F64" s="14"/>
      <c r="G64" s="20"/>
      <c r="H64" s="23"/>
      <c r="I64" s="48">
        <v>1.0999999999999999E-2</v>
      </c>
      <c r="J64" s="48"/>
      <c r="K64" s="48"/>
      <c r="L64" s="23"/>
      <c r="M64" s="23"/>
      <c r="N64" s="23"/>
      <c r="O64" s="30"/>
      <c r="P64" s="33"/>
      <c r="Q64" s="27"/>
      <c r="R64" s="26"/>
    </row>
    <row r="65" spans="1:18" x14ac:dyDescent="0.3">
      <c r="A65" s="15" t="s">
        <v>147</v>
      </c>
      <c r="B65" s="13" t="s">
        <v>20</v>
      </c>
      <c r="C65" s="13"/>
      <c r="D65" s="23"/>
      <c r="E65" s="23"/>
      <c r="F65" s="14"/>
      <c r="G65" s="20"/>
      <c r="H65" s="23">
        <v>8.0000000000000002E-3</v>
      </c>
      <c r="I65" s="48"/>
      <c r="J65" s="48"/>
      <c r="K65" s="48"/>
      <c r="L65" s="23"/>
      <c r="M65" s="23"/>
      <c r="N65" s="23"/>
      <c r="O65" s="30"/>
      <c r="P65" s="33"/>
      <c r="Q65" s="27"/>
      <c r="R65" s="26"/>
    </row>
    <row r="66" spans="1:18" x14ac:dyDescent="0.3">
      <c r="A66" s="15" t="s">
        <v>38</v>
      </c>
      <c r="B66" s="13" t="s">
        <v>20</v>
      </c>
      <c r="C66" s="13"/>
      <c r="D66" s="23"/>
      <c r="E66" s="23"/>
      <c r="F66" s="14">
        <v>8.0000000000000002E-3</v>
      </c>
      <c r="G66" s="20"/>
      <c r="H66" s="23">
        <v>6.0000000000000001E-3</v>
      </c>
      <c r="I66" s="48"/>
      <c r="J66" s="48"/>
      <c r="K66" s="48"/>
      <c r="L66" s="23"/>
      <c r="M66" s="23"/>
      <c r="N66" s="23"/>
      <c r="O66" s="30"/>
      <c r="P66" s="33"/>
      <c r="Q66" s="27"/>
      <c r="R66" s="26"/>
    </row>
    <row r="67" spans="1:18" x14ac:dyDescent="0.3">
      <c r="A67" s="172" t="s">
        <v>32</v>
      </c>
      <c r="B67" s="35" t="s">
        <v>20</v>
      </c>
      <c r="C67" s="35">
        <v>0.01</v>
      </c>
      <c r="D67" s="36">
        <v>2.1999999999999999E-2</v>
      </c>
      <c r="E67" s="36">
        <v>8.0000000000000002E-3</v>
      </c>
      <c r="F67" s="150">
        <v>1.4E-2</v>
      </c>
      <c r="G67" s="161">
        <v>2.9000000000000001E-2</v>
      </c>
      <c r="H67" s="36">
        <v>2.1000000000000001E-2</v>
      </c>
      <c r="I67" s="36">
        <v>1.2999999999999999E-2</v>
      </c>
      <c r="J67" s="36">
        <v>8.9999999999999993E-3</v>
      </c>
      <c r="K67" s="36">
        <v>6.6000000000000003E-2</v>
      </c>
      <c r="L67" s="36">
        <v>0.01</v>
      </c>
      <c r="M67" s="36">
        <v>2.4E-2</v>
      </c>
      <c r="N67" s="36">
        <v>6.0000000000000001E-3</v>
      </c>
      <c r="O67" s="32">
        <v>5.0000000000000001E-3</v>
      </c>
      <c r="P67" s="54">
        <f>(C67+D67+E67+F67+G67+H67+I67+J67+K67+L67+M67+N67)/12</f>
        <v>1.9333333333333334E-2</v>
      </c>
      <c r="Q67" s="37">
        <v>0.01</v>
      </c>
      <c r="R67" s="38"/>
    </row>
    <row r="68" spans="1:18" x14ac:dyDescent="0.3">
      <c r="A68" s="15" t="s">
        <v>54</v>
      </c>
      <c r="B68" s="13" t="s">
        <v>20</v>
      </c>
      <c r="C68" s="13"/>
      <c r="D68" s="23"/>
      <c r="E68" s="23"/>
      <c r="F68" s="14"/>
      <c r="G68" s="20">
        <v>1.0999999999999999E-2</v>
      </c>
      <c r="H68" s="23"/>
      <c r="I68" s="48">
        <v>0.12</v>
      </c>
      <c r="J68" s="48">
        <v>8.0000000000000002E-3</v>
      </c>
      <c r="K68" s="48">
        <v>6.0000000000000001E-3</v>
      </c>
      <c r="L68" s="23">
        <v>6.0000000000000001E-3</v>
      </c>
      <c r="M68" s="23"/>
      <c r="N68" s="23"/>
      <c r="O68" s="30"/>
      <c r="P68" s="33"/>
      <c r="Q68" s="27"/>
      <c r="R68" s="26"/>
    </row>
    <row r="69" spans="1:18" x14ac:dyDescent="0.3">
      <c r="A69" s="15" t="s">
        <v>61</v>
      </c>
      <c r="B69" s="13" t="s">
        <v>20</v>
      </c>
      <c r="C69" s="13"/>
      <c r="D69" s="23">
        <v>7.0000000000000001E-3</v>
      </c>
      <c r="E69" s="23">
        <v>1.2E-2</v>
      </c>
      <c r="F69" s="14"/>
      <c r="G69" s="20">
        <v>0.15</v>
      </c>
      <c r="H69" s="23">
        <v>8.3000000000000004E-2</v>
      </c>
      <c r="I69" s="48">
        <v>1.7000000000000001E-2</v>
      </c>
      <c r="J69" s="48">
        <v>4.7E-2</v>
      </c>
      <c r="K69" s="48">
        <v>7.0999999999999994E-2</v>
      </c>
      <c r="L69" s="23"/>
      <c r="M69" s="23">
        <v>5.0000000000000001E-3</v>
      </c>
      <c r="N69" s="23"/>
      <c r="O69" s="30"/>
      <c r="P69" s="33"/>
      <c r="Q69" s="27"/>
      <c r="R69" s="26"/>
    </row>
    <row r="70" spans="1:18" x14ac:dyDescent="0.3">
      <c r="A70" s="34" t="s">
        <v>43</v>
      </c>
      <c r="B70" s="35" t="s">
        <v>20</v>
      </c>
      <c r="C70" s="35"/>
      <c r="D70" s="36"/>
      <c r="E70" s="36"/>
      <c r="F70" s="150"/>
      <c r="G70" s="161">
        <v>4.7E-2</v>
      </c>
      <c r="H70" s="36">
        <v>0.15</v>
      </c>
      <c r="I70" s="36"/>
      <c r="J70" s="36"/>
      <c r="K70" s="36"/>
      <c r="L70" s="36">
        <v>4.3999999999999997E-2</v>
      </c>
      <c r="M70" s="36">
        <v>0.3</v>
      </c>
      <c r="N70" s="36">
        <v>8.1000000000000003E-2</v>
      </c>
      <c r="O70" s="32">
        <v>0.02</v>
      </c>
      <c r="P70" s="39">
        <f>(G70+H70+L70+M70+N70+7*0.01)/12</f>
        <v>5.7666666666666665E-2</v>
      </c>
      <c r="Q70" s="37">
        <v>60.6</v>
      </c>
      <c r="R70" s="38"/>
    </row>
    <row r="71" spans="1:18" x14ac:dyDescent="0.3">
      <c r="A71" s="34" t="s">
        <v>55</v>
      </c>
      <c r="B71" s="35" t="s">
        <v>20</v>
      </c>
      <c r="C71" s="35"/>
      <c r="D71" s="36"/>
      <c r="E71" s="36"/>
      <c r="F71" s="150"/>
      <c r="G71" s="161">
        <v>8.9999999999999993E-3</v>
      </c>
      <c r="H71" s="36"/>
      <c r="I71" s="36"/>
      <c r="J71" s="36"/>
      <c r="K71" s="36">
        <v>1.0999999999999999E-2</v>
      </c>
      <c r="L71" s="36"/>
      <c r="M71" s="36"/>
      <c r="N71" s="36"/>
      <c r="O71" s="32">
        <v>5.0000000000000001E-3</v>
      </c>
      <c r="P71" s="39">
        <f>(G71+K71+10*0.0025)/12</f>
        <v>3.7499999999999999E-3</v>
      </c>
      <c r="Q71" s="37">
        <v>0.09</v>
      </c>
      <c r="R71" s="38"/>
    </row>
    <row r="72" spans="1:18" s="53" customFormat="1" x14ac:dyDescent="0.3">
      <c r="A72" s="46" t="s">
        <v>126</v>
      </c>
      <c r="B72" s="62" t="s">
        <v>20</v>
      </c>
      <c r="C72" s="62"/>
      <c r="D72" s="48">
        <v>2.5000000000000001E-2</v>
      </c>
      <c r="E72" s="48"/>
      <c r="F72" s="105"/>
      <c r="G72" s="47"/>
      <c r="H72" s="48"/>
      <c r="I72" s="48"/>
      <c r="J72" s="48"/>
      <c r="K72" s="48"/>
      <c r="L72" s="48"/>
      <c r="M72" s="48"/>
      <c r="N72" s="48"/>
      <c r="O72" s="49"/>
      <c r="P72" s="50"/>
      <c r="Q72" s="51"/>
      <c r="R72" s="52"/>
    </row>
    <row r="73" spans="1:18" x14ac:dyDescent="0.3">
      <c r="A73" s="34" t="s">
        <v>16</v>
      </c>
      <c r="B73" s="35" t="s">
        <v>20</v>
      </c>
      <c r="C73" s="35">
        <v>2.4E-2</v>
      </c>
      <c r="D73" s="36">
        <v>8.0000000000000002E-3</v>
      </c>
      <c r="E73" s="36">
        <v>2.7E-2</v>
      </c>
      <c r="F73" s="150"/>
      <c r="G73" s="161"/>
      <c r="H73" s="36"/>
      <c r="I73" s="36"/>
      <c r="J73" s="36"/>
      <c r="K73" s="36"/>
      <c r="L73" s="36"/>
      <c r="M73" s="36">
        <v>7.0000000000000001E-3</v>
      </c>
      <c r="N73" s="36">
        <v>1.7999999999999999E-2</v>
      </c>
      <c r="O73" s="32">
        <v>5.0000000000000001E-3</v>
      </c>
      <c r="P73" s="39">
        <f>(C73+D73+E73+M73+N73+7*0.0025)/12</f>
        <v>8.4583333333333333E-3</v>
      </c>
      <c r="Q73" s="37">
        <v>0.1</v>
      </c>
      <c r="R73" s="38"/>
    </row>
    <row r="74" spans="1:18" x14ac:dyDescent="0.3">
      <c r="A74" s="34" t="s">
        <v>44</v>
      </c>
      <c r="B74" s="35" t="s">
        <v>20</v>
      </c>
      <c r="C74" s="35"/>
      <c r="D74" s="36"/>
      <c r="E74" s="36"/>
      <c r="F74" s="151"/>
      <c r="G74" s="161"/>
      <c r="H74" s="36"/>
      <c r="I74" s="36"/>
      <c r="J74" s="36"/>
      <c r="K74" s="36"/>
      <c r="L74" s="36">
        <v>6.0000000000000001E-3</v>
      </c>
      <c r="M74" s="36"/>
      <c r="N74" s="36">
        <v>6.0000000000000001E-3</v>
      </c>
      <c r="O74" s="32">
        <v>5.0000000000000001E-3</v>
      </c>
      <c r="P74" s="39">
        <f>(L74+N74+10*0.0025)/12</f>
        <v>3.0833333333333338E-3</v>
      </c>
      <c r="Q74" s="37">
        <v>0.2</v>
      </c>
      <c r="R74" s="38">
        <v>1.8</v>
      </c>
    </row>
    <row r="75" spans="1:18" x14ac:dyDescent="0.3">
      <c r="A75" s="125" t="s">
        <v>148</v>
      </c>
      <c r="B75" s="13" t="s">
        <v>20</v>
      </c>
      <c r="C75" s="126"/>
      <c r="D75" s="127"/>
      <c r="E75" s="127"/>
      <c r="F75" s="17"/>
      <c r="G75" s="20"/>
      <c r="H75" s="23">
        <v>0.01</v>
      </c>
      <c r="I75" s="48"/>
      <c r="J75" s="48"/>
      <c r="K75" s="48"/>
      <c r="L75" s="23"/>
      <c r="M75" s="23"/>
      <c r="N75" s="23"/>
      <c r="O75" s="30"/>
      <c r="P75" s="33"/>
      <c r="Q75" s="27"/>
      <c r="R75" s="26"/>
    </row>
    <row r="76" spans="1:18" x14ac:dyDescent="0.3">
      <c r="A76" s="125" t="s">
        <v>120</v>
      </c>
      <c r="B76" s="13" t="s">
        <v>20</v>
      </c>
      <c r="C76" s="126"/>
      <c r="D76" s="127">
        <v>7.5999999999999998E-2</v>
      </c>
      <c r="E76" s="127"/>
      <c r="F76" s="17"/>
      <c r="G76" s="20"/>
      <c r="H76" s="23"/>
      <c r="I76" s="48"/>
      <c r="J76" s="48"/>
      <c r="K76" s="48"/>
      <c r="L76" s="23"/>
      <c r="M76" s="23"/>
      <c r="N76" s="23"/>
      <c r="O76" s="30"/>
      <c r="P76" s="33"/>
      <c r="Q76" s="27"/>
      <c r="R76" s="26"/>
    </row>
    <row r="77" spans="1:18" x14ac:dyDescent="0.3">
      <c r="A77" s="43" t="s">
        <v>56</v>
      </c>
      <c r="B77" s="44" t="s">
        <v>20</v>
      </c>
      <c r="C77" s="44"/>
      <c r="D77" s="108"/>
      <c r="E77" s="108"/>
      <c r="F77" s="151"/>
      <c r="G77" s="161"/>
      <c r="H77" s="36">
        <v>2.5000000000000001E-2</v>
      </c>
      <c r="I77" s="36"/>
      <c r="J77" s="36">
        <v>5.0000000000000001E-3</v>
      </c>
      <c r="K77" s="36">
        <v>7.0000000000000001E-3</v>
      </c>
      <c r="L77" s="36">
        <v>8.0000000000000002E-3</v>
      </c>
      <c r="M77" s="36">
        <v>6.0000000000000001E-3</v>
      </c>
      <c r="N77" s="36"/>
      <c r="O77" s="32">
        <v>5.0000000000000001E-3</v>
      </c>
      <c r="P77" s="39">
        <f>(H77+J77+K77+L77+M77+7*0.0025)/12</f>
        <v>5.7083333333333335E-3</v>
      </c>
      <c r="Q77" s="37">
        <v>3.5000000000000003E-2</v>
      </c>
      <c r="R77" s="38"/>
    </row>
    <row r="78" spans="1:18" s="53" customFormat="1" x14ac:dyDescent="0.3">
      <c r="A78" s="133" t="s">
        <v>127</v>
      </c>
      <c r="B78" s="63" t="s">
        <v>20</v>
      </c>
      <c r="C78" s="63"/>
      <c r="D78" s="134">
        <v>3.3000000000000002E-2</v>
      </c>
      <c r="E78" s="134"/>
      <c r="F78" s="152"/>
      <c r="G78" s="47"/>
      <c r="H78" s="48"/>
      <c r="I78" s="48"/>
      <c r="J78" s="48"/>
      <c r="K78" s="48"/>
      <c r="L78" s="48"/>
      <c r="M78" s="48"/>
      <c r="N78" s="48"/>
      <c r="O78" s="49"/>
      <c r="P78" s="94"/>
      <c r="Q78" s="95"/>
      <c r="R78" s="95"/>
    </row>
    <row r="79" spans="1:18" s="53" customFormat="1" x14ac:dyDescent="0.3">
      <c r="A79" s="133" t="s">
        <v>128</v>
      </c>
      <c r="B79" s="63" t="s">
        <v>20</v>
      </c>
      <c r="C79" s="63"/>
      <c r="D79" s="134">
        <v>1.9E-2</v>
      </c>
      <c r="E79" s="134"/>
      <c r="F79" s="152"/>
      <c r="G79" s="47"/>
      <c r="H79" s="48"/>
      <c r="I79" s="48"/>
      <c r="J79" s="48"/>
      <c r="K79" s="48"/>
      <c r="L79" s="48"/>
      <c r="M79" s="48"/>
      <c r="N79" s="48"/>
      <c r="O79" s="49"/>
      <c r="P79" s="94"/>
      <c r="Q79" s="95"/>
      <c r="R79" s="95"/>
    </row>
    <row r="80" spans="1:18" s="53" customFormat="1" x14ac:dyDescent="0.3">
      <c r="A80" s="133" t="s">
        <v>129</v>
      </c>
      <c r="B80" s="63" t="s">
        <v>20</v>
      </c>
      <c r="C80" s="63"/>
      <c r="D80" s="134">
        <v>3.6999999999999998E-2</v>
      </c>
      <c r="E80" s="134"/>
      <c r="F80" s="152"/>
      <c r="G80" s="47"/>
      <c r="H80" s="48"/>
      <c r="I80" s="48"/>
      <c r="J80" s="48"/>
      <c r="K80" s="48"/>
      <c r="L80" s="48"/>
      <c r="M80" s="48"/>
      <c r="N80" s="48"/>
      <c r="O80" s="49"/>
      <c r="P80" s="94"/>
      <c r="Q80" s="95"/>
      <c r="R80" s="95"/>
    </row>
    <row r="81" spans="1:20" s="53" customFormat="1" x14ac:dyDescent="0.3">
      <c r="A81" s="46" t="s">
        <v>99</v>
      </c>
      <c r="B81" s="63" t="s">
        <v>20</v>
      </c>
      <c r="C81" s="62"/>
      <c r="D81" s="48"/>
      <c r="E81" s="48"/>
      <c r="F81" s="152"/>
      <c r="G81" s="47"/>
      <c r="H81" s="48">
        <v>1.2999999999999999E-2</v>
      </c>
      <c r="I81" s="48"/>
      <c r="J81" s="48"/>
      <c r="K81" s="48"/>
      <c r="L81" s="48"/>
      <c r="M81" s="48"/>
      <c r="N81" s="48"/>
      <c r="O81" s="49"/>
      <c r="P81" s="94"/>
      <c r="Q81" s="95"/>
      <c r="R81" s="95"/>
    </row>
    <row r="82" spans="1:20" s="53" customFormat="1" ht="13.8" customHeight="1" x14ac:dyDescent="0.3">
      <c r="A82" s="62" t="s">
        <v>123</v>
      </c>
      <c r="B82" s="63" t="s">
        <v>20</v>
      </c>
      <c r="C82" s="63">
        <v>4.4999999999999998E-2</v>
      </c>
      <c r="D82" s="48">
        <v>2.5999999999999999E-2</v>
      </c>
      <c r="E82" s="48">
        <v>3.3000000000000002E-2</v>
      </c>
      <c r="F82" s="152"/>
      <c r="G82" s="47"/>
      <c r="H82" s="48"/>
      <c r="I82" s="48"/>
      <c r="J82" s="48"/>
      <c r="K82" s="48"/>
      <c r="L82" s="48">
        <v>0.03</v>
      </c>
      <c r="M82" s="48"/>
      <c r="N82" s="48"/>
      <c r="O82" s="168" t="s">
        <v>130</v>
      </c>
      <c r="P82" s="169"/>
      <c r="Q82" s="169"/>
      <c r="R82" s="169"/>
      <c r="S82" s="169"/>
    </row>
    <row r="83" spans="1:20" ht="16.8" customHeight="1" x14ac:dyDescent="0.3">
      <c r="A83" s="13" t="s">
        <v>59</v>
      </c>
      <c r="B83" s="63" t="s">
        <v>20</v>
      </c>
      <c r="C83" s="63"/>
      <c r="D83" s="13">
        <v>8.0000000000000002E-3</v>
      </c>
      <c r="E83" s="13"/>
      <c r="F83" s="45"/>
      <c r="G83" s="45"/>
      <c r="H83" s="42">
        <v>7.0000000000000001E-3</v>
      </c>
      <c r="I83" s="106"/>
      <c r="J83" s="106"/>
      <c r="K83" s="106">
        <v>6.0000000000000001E-3</v>
      </c>
      <c r="L83" s="42"/>
      <c r="M83" s="42"/>
      <c r="N83" s="42"/>
      <c r="O83" s="167" t="s">
        <v>111</v>
      </c>
      <c r="P83" s="167"/>
      <c r="Q83" s="167"/>
      <c r="R83" s="167"/>
    </row>
    <row r="84" spans="1:20" x14ac:dyDescent="0.3">
      <c r="A84" s="8" t="s">
        <v>133</v>
      </c>
      <c r="B84" s="41" t="s">
        <v>20</v>
      </c>
      <c r="C84" s="18">
        <f>SUM(C3:C81)</f>
        <v>4.9699999999999962</v>
      </c>
      <c r="D84" s="86">
        <f>SUM(D3:D81)</f>
        <v>4.306</v>
      </c>
      <c r="E84" s="86">
        <f>SUM(E3:E81)</f>
        <v>2.1529999999999996</v>
      </c>
      <c r="F84" s="153">
        <f>SUM(F3:F81)</f>
        <v>2.1349999999999993</v>
      </c>
      <c r="G84" s="153">
        <f>SUM(G3:G81)</f>
        <v>3.419999999999999</v>
      </c>
      <c r="H84" s="86">
        <f>SUM(H3:H81)</f>
        <v>4.4969999999999999</v>
      </c>
      <c r="I84" s="130">
        <f>SUM(I3:I81)</f>
        <v>3.1139999999999994</v>
      </c>
      <c r="J84" s="130">
        <f>SUM(J3:J81)</f>
        <v>2.5850000000000004</v>
      </c>
      <c r="K84" s="145">
        <f>SUM(K3:K81)</f>
        <v>12.014999999999999</v>
      </c>
      <c r="L84" s="145">
        <f>SUM(L3:L81)</f>
        <v>5.9270000000000005</v>
      </c>
      <c r="M84" s="145">
        <f>SUM(M2:M81)</f>
        <v>7.6559999999999979</v>
      </c>
      <c r="N84" s="145">
        <f>SUM(N2:N81)</f>
        <v>5.2969999999999988</v>
      </c>
      <c r="O84" s="31"/>
      <c r="P84" s="31"/>
      <c r="Q84" s="103"/>
      <c r="R84" s="103"/>
    </row>
    <row r="85" spans="1:20" x14ac:dyDescent="0.3">
      <c r="A85" s="3" t="s">
        <v>166</v>
      </c>
    </row>
    <row r="86" spans="1:20" x14ac:dyDescent="0.3">
      <c r="A86" s="3"/>
      <c r="B86" s="171" t="s">
        <v>108</v>
      </c>
      <c r="C86" s="171"/>
      <c r="D86" s="98" t="s">
        <v>109</v>
      </c>
      <c r="E86" s="98"/>
      <c r="F86" s="154"/>
    </row>
    <row r="87" spans="1:20" x14ac:dyDescent="0.3">
      <c r="A87" s="3"/>
      <c r="B87" s="171"/>
      <c r="C87" s="171"/>
      <c r="D87" s="99" t="s">
        <v>110</v>
      </c>
      <c r="E87" s="99"/>
      <c r="F87" s="155"/>
    </row>
    <row r="88" spans="1:20" x14ac:dyDescent="0.3">
      <c r="P88" s="73" t="s">
        <v>88</v>
      </c>
      <c r="Q88" s="40"/>
      <c r="S88" s="25"/>
    </row>
    <row r="89" spans="1:20" x14ac:dyDescent="0.3">
      <c r="A89" s="58" t="s">
        <v>74</v>
      </c>
      <c r="B89" s="59"/>
      <c r="C89" s="60" t="s">
        <v>67</v>
      </c>
      <c r="D89" s="109" t="s">
        <v>0</v>
      </c>
      <c r="E89" s="109" t="s">
        <v>35</v>
      </c>
      <c r="F89" s="156" t="s">
        <v>1</v>
      </c>
      <c r="G89" s="156" t="s">
        <v>2</v>
      </c>
      <c r="H89" s="60" t="s">
        <v>3</v>
      </c>
      <c r="I89" s="60" t="s">
        <v>4</v>
      </c>
      <c r="J89" s="60" t="s">
        <v>5</v>
      </c>
      <c r="K89" s="60" t="s">
        <v>6</v>
      </c>
      <c r="L89" s="60" t="s">
        <v>7</v>
      </c>
      <c r="M89" s="61" t="s">
        <v>8</v>
      </c>
      <c r="N89" s="61" t="s">
        <v>9</v>
      </c>
      <c r="P89" s="71" t="s">
        <v>87</v>
      </c>
      <c r="Q89" s="72" t="s">
        <v>83</v>
      </c>
      <c r="R89" s="71" t="s">
        <v>84</v>
      </c>
      <c r="S89" s="71" t="s">
        <v>85</v>
      </c>
      <c r="T89" s="3" t="s">
        <v>86</v>
      </c>
    </row>
    <row r="90" spans="1:20" x14ac:dyDescent="0.3">
      <c r="A90" s="15" t="s">
        <v>69</v>
      </c>
      <c r="B90" s="62" t="s">
        <v>68</v>
      </c>
      <c r="C90" s="92">
        <v>0.15</v>
      </c>
      <c r="D90" s="132">
        <v>0.20200000000000001</v>
      </c>
      <c r="E90" s="92">
        <v>0.185</v>
      </c>
      <c r="F90" s="157">
        <v>0.13500000000000001</v>
      </c>
      <c r="G90" s="162">
        <v>0.215</v>
      </c>
      <c r="H90" s="138">
        <v>0.19</v>
      </c>
      <c r="I90" s="138">
        <v>0.192</v>
      </c>
      <c r="J90" s="138">
        <v>0.16600000000000001</v>
      </c>
      <c r="K90" s="137">
        <v>0.40600000000000003</v>
      </c>
      <c r="L90" s="138">
        <v>0.17499999999999999</v>
      </c>
      <c r="M90" s="137">
        <v>0.24399999999999999</v>
      </c>
      <c r="N90" s="138">
        <v>0.16700000000000001</v>
      </c>
      <c r="O90" s="73" t="s">
        <v>69</v>
      </c>
      <c r="P90" s="74">
        <v>0.05</v>
      </c>
      <c r="Q90" s="75">
        <v>0.2</v>
      </c>
      <c r="R90" s="76">
        <v>0.5</v>
      </c>
      <c r="S90" s="77">
        <v>1</v>
      </c>
      <c r="T90" s="78"/>
    </row>
    <row r="91" spans="1:20" x14ac:dyDescent="0.3">
      <c r="A91" s="15" t="s">
        <v>70</v>
      </c>
      <c r="B91" s="62" t="s">
        <v>68</v>
      </c>
      <c r="C91" s="93">
        <v>7.0000000000000007E-2</v>
      </c>
      <c r="D91" s="92">
        <v>0.21</v>
      </c>
      <c r="E91" s="93">
        <v>0.05</v>
      </c>
      <c r="F91" s="158" t="s">
        <v>157</v>
      </c>
      <c r="G91" s="157">
        <v>0.16</v>
      </c>
      <c r="H91" s="139">
        <v>0.1</v>
      </c>
      <c r="I91" s="139">
        <v>7.0000000000000007E-2</v>
      </c>
      <c r="J91" s="139">
        <v>0.06</v>
      </c>
      <c r="K91" s="139">
        <v>0.06</v>
      </c>
      <c r="L91" s="158" t="s">
        <v>157</v>
      </c>
      <c r="M91" s="138">
        <v>0.13</v>
      </c>
      <c r="N91" s="163" t="s">
        <v>157</v>
      </c>
      <c r="O91" s="73" t="s">
        <v>70</v>
      </c>
      <c r="P91" s="74">
        <v>0.1</v>
      </c>
      <c r="Q91" s="75">
        <v>0.5</v>
      </c>
      <c r="R91" s="76">
        <v>2</v>
      </c>
      <c r="S91" s="77">
        <v>5</v>
      </c>
      <c r="T91" s="78"/>
    </row>
    <row r="92" spans="1:20" x14ac:dyDescent="0.3">
      <c r="A92" s="15" t="s">
        <v>71</v>
      </c>
      <c r="B92" s="62" t="s">
        <v>68</v>
      </c>
      <c r="C92" s="92">
        <v>22</v>
      </c>
      <c r="D92" s="92">
        <v>16</v>
      </c>
      <c r="E92" s="92">
        <v>16</v>
      </c>
      <c r="F92" s="157">
        <v>17</v>
      </c>
      <c r="G92" s="163">
        <v>9.9</v>
      </c>
      <c r="H92" s="138">
        <v>15</v>
      </c>
      <c r="I92" s="138">
        <v>16</v>
      </c>
      <c r="J92" s="139">
        <v>8.4</v>
      </c>
      <c r="K92" s="138">
        <v>29</v>
      </c>
      <c r="L92" s="138">
        <v>18</v>
      </c>
      <c r="M92" s="138">
        <v>18</v>
      </c>
      <c r="N92" s="138">
        <v>24</v>
      </c>
      <c r="O92" s="73" t="s">
        <v>71</v>
      </c>
      <c r="P92" s="74">
        <v>10</v>
      </c>
      <c r="Q92" s="75">
        <v>50</v>
      </c>
      <c r="R92" s="79"/>
      <c r="S92" s="79"/>
      <c r="T92" s="80"/>
    </row>
    <row r="93" spans="1:20" x14ac:dyDescent="0.3">
      <c r="A93" s="15" t="s">
        <v>75</v>
      </c>
      <c r="B93" s="62" t="s">
        <v>68</v>
      </c>
      <c r="C93" s="92">
        <v>0.13</v>
      </c>
      <c r="D93" s="93">
        <v>0.01</v>
      </c>
      <c r="E93" s="92">
        <v>0.11</v>
      </c>
      <c r="F93" s="157">
        <v>0.11</v>
      </c>
      <c r="G93" s="157">
        <v>0.16</v>
      </c>
      <c r="H93" s="138">
        <v>0.2</v>
      </c>
      <c r="I93" s="138">
        <v>0.15</v>
      </c>
      <c r="J93" s="139">
        <v>0.06</v>
      </c>
      <c r="K93" s="139">
        <v>7.0000000000000007E-2</v>
      </c>
      <c r="L93" s="138">
        <v>0.12</v>
      </c>
      <c r="M93" s="138">
        <v>0.13</v>
      </c>
      <c r="N93" s="138">
        <v>0.13</v>
      </c>
      <c r="O93" s="73" t="s">
        <v>75</v>
      </c>
      <c r="P93" s="74">
        <v>0.1</v>
      </c>
      <c r="Q93" s="75">
        <v>0.3</v>
      </c>
      <c r="R93" s="76">
        <v>0.5</v>
      </c>
      <c r="S93" s="77">
        <v>1</v>
      </c>
      <c r="T93" s="78"/>
    </row>
    <row r="94" spans="1:20" x14ac:dyDescent="0.3">
      <c r="A94" s="15" t="s">
        <v>72</v>
      </c>
      <c r="B94" s="62" t="s">
        <v>68</v>
      </c>
      <c r="C94" s="92">
        <v>0.24</v>
      </c>
      <c r="D94" s="92">
        <v>0.34</v>
      </c>
      <c r="E94" s="92">
        <v>0.23</v>
      </c>
      <c r="F94" s="157">
        <v>0.2</v>
      </c>
      <c r="G94" s="157">
        <v>0.4</v>
      </c>
      <c r="H94" s="138">
        <v>0.25</v>
      </c>
      <c r="I94" s="138">
        <v>0.4</v>
      </c>
      <c r="J94" s="138">
        <v>0.31</v>
      </c>
      <c r="K94" s="138">
        <v>0.42</v>
      </c>
      <c r="L94" s="138">
        <v>0.27</v>
      </c>
      <c r="M94" s="138">
        <v>0.3</v>
      </c>
      <c r="N94" s="138">
        <v>0.26</v>
      </c>
      <c r="O94" s="73" t="s">
        <v>72</v>
      </c>
      <c r="P94" s="74">
        <v>0.1</v>
      </c>
      <c r="Q94" s="75">
        <v>0.5</v>
      </c>
      <c r="R94" s="76">
        <v>1</v>
      </c>
      <c r="S94" s="77">
        <v>2</v>
      </c>
      <c r="T94" s="78"/>
    </row>
    <row r="95" spans="1:20" x14ac:dyDescent="0.3">
      <c r="P95" s="28"/>
      <c r="Q95" s="40"/>
      <c r="S95" s="25"/>
    </row>
    <row r="96" spans="1:20" ht="14.4" customHeight="1" x14ac:dyDescent="0.3">
      <c r="A96" s="170" t="s">
        <v>131</v>
      </c>
      <c r="B96" s="170"/>
      <c r="C96" s="135" t="s">
        <v>67</v>
      </c>
      <c r="D96" s="135" t="s">
        <v>0</v>
      </c>
      <c r="E96" s="135" t="s">
        <v>35</v>
      </c>
      <c r="F96" s="159" t="s">
        <v>1</v>
      </c>
      <c r="G96" s="159" t="s">
        <v>2</v>
      </c>
      <c r="H96" s="135" t="s">
        <v>3</v>
      </c>
      <c r="I96" s="135" t="s">
        <v>4</v>
      </c>
      <c r="J96" s="135" t="s">
        <v>5</v>
      </c>
      <c r="K96" s="135" t="s">
        <v>6</v>
      </c>
      <c r="L96" s="135" t="s">
        <v>7</v>
      </c>
      <c r="M96" s="135" t="s">
        <v>8</v>
      </c>
      <c r="N96" s="135" t="s">
        <v>9</v>
      </c>
    </row>
    <row r="97" spans="1:14" x14ac:dyDescent="0.3">
      <c r="A97" s="131" t="s">
        <v>132</v>
      </c>
      <c r="B97" s="136" t="s">
        <v>21</v>
      </c>
      <c r="C97" s="136"/>
      <c r="D97" s="13">
        <v>22</v>
      </c>
      <c r="E97" s="13"/>
      <c r="F97" s="45"/>
      <c r="G97" s="45">
        <v>19</v>
      </c>
      <c r="H97" s="42"/>
      <c r="I97" s="106"/>
      <c r="J97" s="106"/>
      <c r="K97" s="42"/>
      <c r="L97" s="42"/>
      <c r="M97" s="42"/>
      <c r="N97" s="42"/>
    </row>
    <row r="98" spans="1:14" x14ac:dyDescent="0.3">
      <c r="A98" s="15"/>
      <c r="B98" s="13"/>
      <c r="C98" s="13"/>
      <c r="D98" s="13"/>
      <c r="E98" s="13"/>
      <c r="F98" s="45"/>
      <c r="G98" s="45"/>
      <c r="H98" s="42"/>
      <c r="I98" s="106"/>
      <c r="J98" s="106"/>
      <c r="K98" s="42"/>
      <c r="L98" s="42"/>
      <c r="M98" s="42"/>
      <c r="N98" s="42"/>
    </row>
    <row r="99" spans="1:14" x14ac:dyDescent="0.3">
      <c r="A99" s="15"/>
      <c r="B99" s="13"/>
      <c r="C99" s="13"/>
      <c r="D99" s="13"/>
      <c r="E99" s="13"/>
      <c r="F99" s="45"/>
      <c r="G99" s="45"/>
      <c r="H99" s="42"/>
      <c r="I99" s="106"/>
      <c r="J99" s="106"/>
      <c r="K99" s="42"/>
      <c r="L99" s="42"/>
      <c r="M99" s="42"/>
      <c r="N99" s="42"/>
    </row>
  </sheetData>
  <mergeCells count="4">
    <mergeCell ref="O83:R83"/>
    <mergeCell ref="O82:S82"/>
    <mergeCell ref="A96:B96"/>
    <mergeCell ref="B86:C87"/>
  </mergeCells>
  <pageMargins left="0.7" right="0.7" top="0.75" bottom="0.75" header="0.3" footer="0.3"/>
  <pageSetup scale="3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40" workbookViewId="0">
      <selection activeCell="I55" sqref="I55"/>
    </sheetView>
  </sheetViews>
  <sheetFormatPr baseColWidth="10" defaultRowHeight="14.4" x14ac:dyDescent="0.3"/>
  <cols>
    <col min="1" max="1" width="30.109375" style="1" customWidth="1"/>
    <col min="2" max="2" width="5.33203125" style="3" customWidth="1"/>
    <col min="3" max="3" width="11.5546875" style="3" customWidth="1"/>
    <col min="4" max="4" width="11.5546875" style="71"/>
  </cols>
  <sheetData>
    <row r="1" spans="1:8" s="2" customFormat="1" x14ac:dyDescent="0.3">
      <c r="A1" s="55" t="s">
        <v>73</v>
      </c>
      <c r="B1" s="56"/>
      <c r="C1" s="57" t="s">
        <v>67</v>
      </c>
      <c r="D1" s="57" t="s">
        <v>35</v>
      </c>
      <c r="E1" s="57" t="s">
        <v>2</v>
      </c>
      <c r="F1" s="57" t="s">
        <v>4</v>
      </c>
      <c r="G1" s="57" t="s">
        <v>6</v>
      </c>
      <c r="H1" s="57" t="s">
        <v>8</v>
      </c>
    </row>
    <row r="2" spans="1:8" s="2" customFormat="1" x14ac:dyDescent="0.3">
      <c r="A2" s="12" t="s">
        <v>160</v>
      </c>
      <c r="B2" s="166" t="s">
        <v>20</v>
      </c>
      <c r="C2" s="10"/>
      <c r="D2" s="10"/>
      <c r="E2" s="10"/>
      <c r="F2" s="10"/>
      <c r="G2" s="10"/>
      <c r="H2" s="14">
        <v>7.0999999999999994E-2</v>
      </c>
    </row>
    <row r="3" spans="1:8" s="2" customFormat="1" x14ac:dyDescent="0.3">
      <c r="A3" s="12" t="s">
        <v>45</v>
      </c>
      <c r="B3" s="13" t="s">
        <v>20</v>
      </c>
      <c r="C3" s="13"/>
      <c r="D3" s="11"/>
      <c r="E3" s="14">
        <v>2.8000000000000001E-2</v>
      </c>
      <c r="F3" s="14">
        <v>2.9000000000000001E-2</v>
      </c>
      <c r="G3" s="14">
        <v>5.2999999999999999E-2</v>
      </c>
      <c r="H3" s="14">
        <v>2.5000000000000001E-2</v>
      </c>
    </row>
    <row r="4" spans="1:8" s="2" customFormat="1" x14ac:dyDescent="0.3">
      <c r="A4" s="12" t="s">
        <v>137</v>
      </c>
      <c r="B4" s="13" t="s">
        <v>20</v>
      </c>
      <c r="C4" s="13"/>
      <c r="D4" s="11"/>
      <c r="E4" s="14">
        <v>0.04</v>
      </c>
      <c r="F4" s="14"/>
      <c r="G4" s="14"/>
      <c r="H4" s="14"/>
    </row>
    <row r="5" spans="1:8" s="2" customFormat="1" x14ac:dyDescent="0.3">
      <c r="A5" s="12" t="s">
        <v>119</v>
      </c>
      <c r="B5" s="13" t="s">
        <v>20</v>
      </c>
      <c r="C5" s="13"/>
      <c r="D5" s="11"/>
      <c r="E5" s="14"/>
      <c r="F5" s="14">
        <v>1.4999999999999999E-2</v>
      </c>
      <c r="G5" s="14"/>
      <c r="H5" s="14"/>
    </row>
    <row r="6" spans="1:8" s="2" customFormat="1" x14ac:dyDescent="0.3">
      <c r="A6" s="12" t="s">
        <v>48</v>
      </c>
      <c r="B6" s="13" t="s">
        <v>20</v>
      </c>
      <c r="C6" s="13"/>
      <c r="D6" s="11"/>
      <c r="E6" s="14"/>
      <c r="F6" s="14">
        <v>5.0000000000000001E-3</v>
      </c>
      <c r="G6" s="14"/>
      <c r="H6" s="14"/>
    </row>
    <row r="7" spans="1:8" s="2" customFormat="1" x14ac:dyDescent="0.3">
      <c r="A7" s="12" t="s">
        <v>41</v>
      </c>
      <c r="B7" s="13" t="s">
        <v>20</v>
      </c>
      <c r="C7" s="13"/>
      <c r="D7" s="11"/>
      <c r="E7" s="14"/>
      <c r="F7" s="14">
        <v>8.0000000000000002E-3</v>
      </c>
      <c r="G7" s="14">
        <v>2.8000000000000001E-2</v>
      </c>
      <c r="H7" s="14">
        <v>8.0000000000000002E-3</v>
      </c>
    </row>
    <row r="8" spans="1:8" s="2" customFormat="1" x14ac:dyDescent="0.3">
      <c r="A8" s="12" t="s">
        <v>49</v>
      </c>
      <c r="B8" s="13" t="s">
        <v>20</v>
      </c>
      <c r="C8" s="13"/>
      <c r="D8" s="11"/>
      <c r="E8" s="14"/>
      <c r="F8" s="14"/>
      <c r="G8" s="14">
        <v>2.1999999999999999E-2</v>
      </c>
      <c r="H8" s="14">
        <v>6.0000000000000001E-3</v>
      </c>
    </row>
    <row r="9" spans="1:8" s="2" customFormat="1" x14ac:dyDescent="0.3">
      <c r="A9" s="12" t="s">
        <v>152</v>
      </c>
      <c r="B9" s="13" t="s">
        <v>20</v>
      </c>
      <c r="C9" s="13"/>
      <c r="D9" s="11"/>
      <c r="E9" s="14"/>
      <c r="F9" s="14"/>
      <c r="G9" s="14">
        <v>3.4000000000000002E-2</v>
      </c>
      <c r="H9" s="14"/>
    </row>
    <row r="10" spans="1:8" s="2" customFormat="1" x14ac:dyDescent="0.3">
      <c r="A10" s="12" t="s">
        <v>42</v>
      </c>
      <c r="B10" s="13" t="s">
        <v>20</v>
      </c>
      <c r="C10" s="13"/>
      <c r="D10" s="11"/>
      <c r="E10" s="14"/>
      <c r="F10" s="14">
        <v>5.0000000000000001E-3</v>
      </c>
      <c r="G10" s="14"/>
      <c r="H10" s="14"/>
    </row>
    <row r="11" spans="1:8" s="2" customFormat="1" x14ac:dyDescent="0.3">
      <c r="A11" s="124" t="s">
        <v>134</v>
      </c>
      <c r="B11" s="13" t="s">
        <v>20</v>
      </c>
      <c r="C11" s="13"/>
      <c r="D11" s="11">
        <v>4.2000000000000003E-2</v>
      </c>
      <c r="E11" s="14"/>
      <c r="F11" s="97"/>
      <c r="G11" s="14"/>
      <c r="H11" s="14"/>
    </row>
    <row r="12" spans="1:8" s="2" customFormat="1" x14ac:dyDescent="0.3">
      <c r="A12" s="124" t="s">
        <v>66</v>
      </c>
      <c r="B12" s="13" t="s">
        <v>20</v>
      </c>
      <c r="C12" s="13">
        <v>6.0000000000000001E-3</v>
      </c>
      <c r="D12" s="11"/>
      <c r="E12" s="14">
        <v>7.0000000000000001E-3</v>
      </c>
      <c r="F12" s="97"/>
      <c r="G12" s="14"/>
      <c r="H12" s="14">
        <v>0.14399999999999999</v>
      </c>
    </row>
    <row r="13" spans="1:8" s="2" customFormat="1" x14ac:dyDescent="0.3">
      <c r="A13" s="124" t="s">
        <v>42</v>
      </c>
      <c r="B13" s="13" t="s">
        <v>20</v>
      </c>
      <c r="C13" s="13"/>
      <c r="D13" s="11"/>
      <c r="E13" s="14"/>
      <c r="F13" s="97"/>
      <c r="G13" s="14">
        <v>6.0000000000000001E-3</v>
      </c>
      <c r="H13" s="14">
        <v>5.6000000000000001E-2</v>
      </c>
    </row>
    <row r="14" spans="1:8" s="2" customFormat="1" x14ac:dyDescent="0.3">
      <c r="A14" s="12" t="s">
        <v>51</v>
      </c>
      <c r="B14" s="13" t="s">
        <v>20</v>
      </c>
      <c r="C14" s="13"/>
      <c r="D14" s="11"/>
      <c r="E14" s="14"/>
      <c r="F14" s="97"/>
      <c r="G14" s="14"/>
      <c r="H14" s="14">
        <v>0.92300000000000004</v>
      </c>
    </row>
    <row r="15" spans="1:8" x14ac:dyDescent="0.3">
      <c r="A15" s="15" t="s">
        <v>36</v>
      </c>
      <c r="B15" s="13" t="s">
        <v>20</v>
      </c>
      <c r="C15" s="13">
        <v>7.0000000000000001E-3</v>
      </c>
      <c r="D15" s="24">
        <v>6.0000000000000001E-3</v>
      </c>
      <c r="E15" s="20"/>
      <c r="F15" s="23">
        <v>6.0000000000000001E-3</v>
      </c>
      <c r="G15" s="16">
        <v>1.9E-2</v>
      </c>
      <c r="H15" s="16">
        <v>7.0000000000000001E-3</v>
      </c>
    </row>
    <row r="16" spans="1:8" x14ac:dyDescent="0.3">
      <c r="A16" s="15" t="s">
        <v>22</v>
      </c>
      <c r="B16" s="13" t="s">
        <v>20</v>
      </c>
      <c r="C16" s="13"/>
      <c r="D16" s="24"/>
      <c r="E16" s="20"/>
      <c r="F16" s="23"/>
      <c r="G16" s="16"/>
      <c r="H16" s="16">
        <v>3.4000000000000002E-2</v>
      </c>
    </row>
    <row r="17" spans="1:8" x14ac:dyDescent="0.3">
      <c r="A17" s="15" t="s">
        <v>82</v>
      </c>
      <c r="B17" s="13" t="s">
        <v>20</v>
      </c>
      <c r="C17" s="13">
        <v>7.8E-2</v>
      </c>
      <c r="D17" s="24">
        <v>7.1999999999999995E-2</v>
      </c>
      <c r="E17" s="20"/>
      <c r="F17" s="23">
        <v>0.03</v>
      </c>
      <c r="G17" s="16">
        <v>0.314</v>
      </c>
      <c r="H17" s="16">
        <v>6.7000000000000004E-2</v>
      </c>
    </row>
    <row r="18" spans="1:8" x14ac:dyDescent="0.3">
      <c r="A18" s="15" t="s">
        <v>23</v>
      </c>
      <c r="B18" s="13" t="s">
        <v>20</v>
      </c>
      <c r="C18" s="13">
        <v>1.0999999999999999E-2</v>
      </c>
      <c r="D18" s="24">
        <v>0.01</v>
      </c>
      <c r="E18" s="20"/>
      <c r="F18" s="23"/>
      <c r="G18" s="16">
        <v>0.25</v>
      </c>
      <c r="H18" s="16">
        <v>3.6999999999999998E-2</v>
      </c>
    </row>
    <row r="19" spans="1:8" x14ac:dyDescent="0.3">
      <c r="A19" s="15" t="s">
        <v>33</v>
      </c>
      <c r="B19" s="13" t="s">
        <v>20</v>
      </c>
      <c r="C19" s="13"/>
      <c r="D19" s="24"/>
      <c r="E19" s="20"/>
      <c r="F19" s="23">
        <v>5.0000000000000001E-3</v>
      </c>
      <c r="G19" s="16"/>
      <c r="H19" s="16"/>
    </row>
    <row r="20" spans="1:8" x14ac:dyDescent="0.3">
      <c r="A20" s="15" t="s">
        <v>10</v>
      </c>
      <c r="B20" s="13" t="s">
        <v>20</v>
      </c>
      <c r="C20" s="13">
        <v>0.15</v>
      </c>
      <c r="D20" s="24">
        <v>0.1</v>
      </c>
      <c r="E20" s="20">
        <v>1.6E-2</v>
      </c>
      <c r="F20" s="23">
        <v>8.9999999999999993E-3</v>
      </c>
      <c r="G20" s="16"/>
      <c r="H20" s="16">
        <v>0.19</v>
      </c>
    </row>
    <row r="21" spans="1:8" x14ac:dyDescent="0.3">
      <c r="A21" s="66" t="s">
        <v>11</v>
      </c>
      <c r="B21" s="13" t="s">
        <v>20</v>
      </c>
      <c r="C21" s="65">
        <v>0.65900000000000003</v>
      </c>
      <c r="D21" s="24">
        <v>0.54500000000000004</v>
      </c>
      <c r="E21" s="20">
        <v>0.433</v>
      </c>
      <c r="F21" s="88">
        <v>0.85599999999999998</v>
      </c>
      <c r="G21" s="104">
        <v>1.89</v>
      </c>
      <c r="H21" s="88">
        <v>0.77200000000000002</v>
      </c>
    </row>
    <row r="22" spans="1:8" x14ac:dyDescent="0.3">
      <c r="A22" s="128" t="s">
        <v>12</v>
      </c>
      <c r="B22" s="13" t="s">
        <v>20</v>
      </c>
      <c r="C22" s="13">
        <v>0.23300000000000001</v>
      </c>
      <c r="D22" s="24">
        <v>0.153</v>
      </c>
      <c r="E22" s="20">
        <v>0.17399999999999999</v>
      </c>
      <c r="F22" s="88">
        <v>0.26900000000000002</v>
      </c>
      <c r="G22" s="145">
        <v>2.085</v>
      </c>
      <c r="H22" s="16">
        <v>0.48099999999999998</v>
      </c>
    </row>
    <row r="23" spans="1:8" x14ac:dyDescent="0.3">
      <c r="A23" s="66" t="s">
        <v>79</v>
      </c>
      <c r="B23" s="13" t="s">
        <v>20</v>
      </c>
      <c r="C23" s="107">
        <v>1.5569999999999999</v>
      </c>
      <c r="D23" s="24">
        <v>0.28599999999999998</v>
      </c>
      <c r="E23" s="20">
        <v>0.32300000000000001</v>
      </c>
      <c r="F23" s="23">
        <v>0.33100000000000002</v>
      </c>
      <c r="G23" s="104">
        <v>1.5680000000000001</v>
      </c>
      <c r="H23" s="104">
        <v>1.7949999999999999</v>
      </c>
    </row>
    <row r="24" spans="1:8" x14ac:dyDescent="0.3">
      <c r="A24" s="128" t="s">
        <v>80</v>
      </c>
      <c r="B24" s="13" t="s">
        <v>20</v>
      </c>
      <c r="C24" s="13">
        <v>0.44900000000000001</v>
      </c>
      <c r="D24" s="24">
        <v>0.47599999999999998</v>
      </c>
      <c r="E24" s="20">
        <v>4.7E-2</v>
      </c>
      <c r="F24" s="23">
        <v>8.6999999999999994E-2</v>
      </c>
      <c r="G24" s="145">
        <v>2.802</v>
      </c>
      <c r="H24" s="16">
        <v>0.59799999999999998</v>
      </c>
    </row>
    <row r="25" spans="1:8" x14ac:dyDescent="0.3">
      <c r="A25" s="15" t="s">
        <v>93</v>
      </c>
      <c r="B25" s="13" t="s">
        <v>20</v>
      </c>
      <c r="C25" s="13"/>
      <c r="D25" s="24"/>
      <c r="E25" s="20"/>
      <c r="F25" s="23">
        <v>0.14399999999999999</v>
      </c>
      <c r="G25" s="16"/>
      <c r="H25" s="16">
        <v>0.11</v>
      </c>
    </row>
    <row r="26" spans="1:8" x14ac:dyDescent="0.3">
      <c r="A26" s="15" t="s">
        <v>81</v>
      </c>
      <c r="B26" s="13" t="s">
        <v>20</v>
      </c>
      <c r="C26" s="13">
        <v>7.4999999999999997E-2</v>
      </c>
      <c r="D26" s="24">
        <v>1.4E-2</v>
      </c>
      <c r="E26" s="20"/>
      <c r="F26" s="23"/>
      <c r="G26" s="16">
        <v>0.01</v>
      </c>
      <c r="H26" s="16"/>
    </row>
    <row r="27" spans="1:8" x14ac:dyDescent="0.3">
      <c r="A27" s="15" t="s">
        <v>105</v>
      </c>
      <c r="B27" s="13" t="s">
        <v>20</v>
      </c>
      <c r="C27" s="13">
        <v>1.4999999999999999E-2</v>
      </c>
      <c r="D27" s="24"/>
      <c r="E27" s="20"/>
      <c r="F27" s="23"/>
      <c r="G27" s="16"/>
      <c r="H27" s="16"/>
    </row>
    <row r="28" spans="1:8" x14ac:dyDescent="0.3">
      <c r="A28" s="15" t="s">
        <v>106</v>
      </c>
      <c r="B28" s="13" t="s">
        <v>20</v>
      </c>
      <c r="C28" s="13">
        <v>1.9E-2</v>
      </c>
      <c r="D28" s="24">
        <v>0.01</v>
      </c>
      <c r="E28" s="20"/>
      <c r="F28" s="23"/>
      <c r="G28" s="16">
        <v>0.96199999999999997</v>
      </c>
      <c r="H28" s="16">
        <v>3.9E-2</v>
      </c>
    </row>
    <row r="29" spans="1:8" x14ac:dyDescent="0.3">
      <c r="A29" s="15" t="s">
        <v>77</v>
      </c>
      <c r="B29" s="13" t="s">
        <v>20</v>
      </c>
      <c r="C29" s="13">
        <v>7.5999999999999998E-2</v>
      </c>
      <c r="D29" s="24">
        <v>4.3999999999999997E-2</v>
      </c>
      <c r="E29" s="20">
        <v>8.7999999999999995E-2</v>
      </c>
      <c r="F29" s="23">
        <v>0.16900000000000001</v>
      </c>
      <c r="G29" s="16">
        <v>0.441</v>
      </c>
      <c r="H29" s="16">
        <v>0.14000000000000001</v>
      </c>
    </row>
    <row r="30" spans="1:8" x14ac:dyDescent="0.3">
      <c r="A30" s="15" t="s">
        <v>102</v>
      </c>
      <c r="B30" s="13" t="s">
        <v>20</v>
      </c>
      <c r="C30" s="13">
        <v>0.01</v>
      </c>
      <c r="D30" s="24"/>
      <c r="E30" s="20">
        <v>3.5000000000000003E-2</v>
      </c>
      <c r="F30" s="23">
        <v>3.7999999999999999E-2</v>
      </c>
      <c r="G30" s="16">
        <v>0.20200000000000001</v>
      </c>
      <c r="H30" s="16">
        <v>4.1000000000000002E-2</v>
      </c>
    </row>
    <row r="31" spans="1:8" x14ac:dyDescent="0.3">
      <c r="A31" s="15" t="s">
        <v>107</v>
      </c>
      <c r="B31" s="13" t="s">
        <v>20</v>
      </c>
      <c r="C31" s="13">
        <v>5.5E-2</v>
      </c>
      <c r="D31" s="24">
        <v>3.4000000000000002E-2</v>
      </c>
      <c r="E31" s="20"/>
      <c r="F31" s="23"/>
      <c r="G31" s="16">
        <v>0.85399999999999998</v>
      </c>
      <c r="H31" s="16">
        <v>5.6000000000000001E-2</v>
      </c>
    </row>
    <row r="32" spans="1:8" x14ac:dyDescent="0.3">
      <c r="A32" s="15" t="s">
        <v>78</v>
      </c>
      <c r="B32" s="13" t="s">
        <v>20</v>
      </c>
      <c r="C32" s="13">
        <v>0.14899999999999999</v>
      </c>
      <c r="D32" s="24">
        <v>9.9000000000000005E-2</v>
      </c>
      <c r="E32" s="20">
        <v>0.11</v>
      </c>
      <c r="F32" s="23">
        <v>0.124</v>
      </c>
      <c r="G32" s="16">
        <v>0.36399999999999999</v>
      </c>
      <c r="H32" s="16">
        <v>0.129</v>
      </c>
    </row>
    <row r="33" spans="1:8" x14ac:dyDescent="0.3">
      <c r="A33" s="15" t="s">
        <v>24</v>
      </c>
      <c r="B33" s="13" t="s">
        <v>20</v>
      </c>
      <c r="C33" s="13">
        <v>7.0000000000000001E-3</v>
      </c>
      <c r="D33" s="24">
        <v>8.9999999999999993E-3</v>
      </c>
      <c r="E33" s="20">
        <v>6.9000000000000006E-2</v>
      </c>
      <c r="F33" s="23">
        <v>1.2E-2</v>
      </c>
      <c r="G33" s="16">
        <v>9.0999999999999998E-2</v>
      </c>
      <c r="H33" s="16">
        <v>6.0000000000000001E-3</v>
      </c>
    </row>
    <row r="34" spans="1:8" x14ac:dyDescent="0.3">
      <c r="A34" s="15" t="s">
        <v>25</v>
      </c>
      <c r="B34" s="13" t="s">
        <v>20</v>
      </c>
      <c r="C34" s="13">
        <v>1.4999999999999999E-2</v>
      </c>
      <c r="D34" s="24">
        <v>1.7999999999999999E-2</v>
      </c>
      <c r="E34" s="20">
        <v>1.0999999999999999E-2</v>
      </c>
      <c r="F34" s="23">
        <v>0.03</v>
      </c>
      <c r="G34" s="16">
        <v>6.0000000000000001E-3</v>
      </c>
      <c r="H34" s="16">
        <v>1.9E-2</v>
      </c>
    </row>
    <row r="35" spans="1:8" x14ac:dyDescent="0.3">
      <c r="A35" s="15" t="s">
        <v>122</v>
      </c>
      <c r="B35" s="13" t="s">
        <v>20</v>
      </c>
      <c r="C35" s="13">
        <v>0.01</v>
      </c>
      <c r="D35" s="24">
        <v>5.0000000000000001E-3</v>
      </c>
      <c r="E35" s="20"/>
      <c r="F35" s="23"/>
      <c r="G35" s="16">
        <v>5.3999999999999999E-2</v>
      </c>
      <c r="H35" s="16"/>
    </row>
    <row r="36" spans="1:8" x14ac:dyDescent="0.3">
      <c r="A36" s="15" t="s">
        <v>26</v>
      </c>
      <c r="B36" s="13" t="s">
        <v>20</v>
      </c>
      <c r="C36" s="13">
        <v>1.7000000000000001E-2</v>
      </c>
      <c r="D36" s="24">
        <v>1.9E-2</v>
      </c>
      <c r="E36" s="20">
        <v>0.16</v>
      </c>
      <c r="F36" s="23">
        <v>2.5999999999999999E-2</v>
      </c>
      <c r="G36" s="16">
        <v>5.3999999999999999E-2</v>
      </c>
      <c r="H36" s="16">
        <v>1.9E-2</v>
      </c>
    </row>
    <row r="37" spans="1:8" x14ac:dyDescent="0.3">
      <c r="A37" s="15" t="s">
        <v>95</v>
      </c>
      <c r="B37" s="13" t="s">
        <v>20</v>
      </c>
      <c r="C37" s="13"/>
      <c r="D37" s="24"/>
      <c r="E37" s="20"/>
      <c r="F37" s="23"/>
      <c r="G37" s="16">
        <v>2.5000000000000001E-2</v>
      </c>
      <c r="H37" s="16"/>
    </row>
    <row r="38" spans="1:8" x14ac:dyDescent="0.3">
      <c r="A38" s="15" t="s">
        <v>37</v>
      </c>
      <c r="B38" s="13" t="s">
        <v>20</v>
      </c>
      <c r="C38" s="13"/>
      <c r="D38" s="24"/>
      <c r="E38" s="20">
        <v>1.6E-2</v>
      </c>
      <c r="F38" s="23"/>
      <c r="G38" s="16">
        <v>0.01</v>
      </c>
      <c r="H38" s="16"/>
    </row>
    <row r="39" spans="1:8" x14ac:dyDescent="0.3">
      <c r="A39" s="15" t="s">
        <v>27</v>
      </c>
      <c r="B39" s="13" t="s">
        <v>20</v>
      </c>
      <c r="C39" s="13">
        <v>8.9999999999999993E-3</v>
      </c>
      <c r="D39" s="24"/>
      <c r="E39" s="20"/>
      <c r="F39" s="23"/>
      <c r="G39" s="16"/>
      <c r="H39" s="16">
        <v>5.1999999999999998E-2</v>
      </c>
    </row>
    <row r="40" spans="1:8" x14ac:dyDescent="0.3">
      <c r="A40" s="15" t="s">
        <v>89</v>
      </c>
      <c r="B40" s="13" t="s">
        <v>20</v>
      </c>
      <c r="C40" s="13">
        <v>1.6E-2</v>
      </c>
      <c r="D40" s="24">
        <v>1.9E-2</v>
      </c>
      <c r="E40" s="20">
        <v>0.01</v>
      </c>
      <c r="F40" s="23">
        <v>1.9E-2</v>
      </c>
      <c r="G40" s="16"/>
      <c r="H40" s="16">
        <v>7.0000000000000001E-3</v>
      </c>
    </row>
    <row r="41" spans="1:8" x14ac:dyDescent="0.3">
      <c r="A41" s="15" t="s">
        <v>117</v>
      </c>
      <c r="B41" s="13" t="s">
        <v>20</v>
      </c>
      <c r="C41" s="13">
        <v>2.8000000000000001E-2</v>
      </c>
      <c r="D41" s="24">
        <v>2.8000000000000001E-2</v>
      </c>
      <c r="E41" s="20">
        <v>3.6999999999999998E-2</v>
      </c>
      <c r="F41" s="23">
        <v>5.2999999999999999E-2</v>
      </c>
      <c r="G41" s="16"/>
      <c r="H41" s="16">
        <v>3.1E-2</v>
      </c>
    </row>
    <row r="42" spans="1:8" x14ac:dyDescent="0.3">
      <c r="A42" s="15" t="s">
        <v>46</v>
      </c>
      <c r="B42" s="13" t="s">
        <v>20</v>
      </c>
      <c r="C42" s="13"/>
      <c r="D42" s="24"/>
      <c r="E42" s="20"/>
      <c r="F42" s="23"/>
      <c r="G42" s="16">
        <v>0.504</v>
      </c>
      <c r="H42" s="16"/>
    </row>
    <row r="43" spans="1:8" x14ac:dyDescent="0.3">
      <c r="A43" s="15" t="s">
        <v>97</v>
      </c>
      <c r="B43" s="13" t="s">
        <v>20</v>
      </c>
      <c r="C43" s="13"/>
      <c r="D43" s="24"/>
      <c r="E43" s="20">
        <v>6.0000000000000001E-3</v>
      </c>
      <c r="F43" s="23"/>
      <c r="G43" s="16"/>
      <c r="H43" s="16"/>
    </row>
    <row r="44" spans="1:8" x14ac:dyDescent="0.3">
      <c r="A44" s="15" t="s">
        <v>144</v>
      </c>
      <c r="B44" s="13" t="s">
        <v>20</v>
      </c>
      <c r="C44" s="13"/>
      <c r="D44" s="24"/>
      <c r="E44" s="20"/>
      <c r="F44" s="23">
        <v>0.06</v>
      </c>
      <c r="G44" s="16"/>
      <c r="H44" s="16"/>
    </row>
    <row r="45" spans="1:8" x14ac:dyDescent="0.3">
      <c r="A45" s="15" t="s">
        <v>151</v>
      </c>
      <c r="B45" s="13" t="s">
        <v>20</v>
      </c>
      <c r="C45" s="13"/>
      <c r="D45" s="24"/>
      <c r="E45" s="20"/>
      <c r="F45" s="23">
        <v>7.0000000000000001E-3</v>
      </c>
      <c r="G45" s="16"/>
      <c r="H45" s="16"/>
    </row>
    <row r="46" spans="1:8" x14ac:dyDescent="0.3">
      <c r="A46" s="15" t="s">
        <v>57</v>
      </c>
      <c r="B46" s="13" t="s">
        <v>20</v>
      </c>
      <c r="C46" s="13"/>
      <c r="D46" s="24"/>
      <c r="E46" s="20">
        <v>8.9999999999999993E-3</v>
      </c>
      <c r="F46" s="23">
        <v>6.0000000000000001E-3</v>
      </c>
      <c r="G46" s="16">
        <v>7.0000000000000001E-3</v>
      </c>
      <c r="H46" s="16"/>
    </row>
    <row r="47" spans="1:8" x14ac:dyDescent="0.3">
      <c r="A47" s="15" t="s">
        <v>28</v>
      </c>
      <c r="B47" s="13" t="s">
        <v>20</v>
      </c>
      <c r="C47" s="13"/>
      <c r="D47" s="24"/>
      <c r="E47" s="20">
        <v>0.17299999999999999</v>
      </c>
      <c r="F47" s="23">
        <v>8.3000000000000004E-2</v>
      </c>
      <c r="G47" s="16">
        <v>3.3000000000000002E-2</v>
      </c>
      <c r="H47" s="16"/>
    </row>
    <row r="48" spans="1:8" x14ac:dyDescent="0.3">
      <c r="A48" s="15" t="s">
        <v>29</v>
      </c>
      <c r="B48" s="13" t="s">
        <v>20</v>
      </c>
      <c r="C48" s="13">
        <v>1.9E-2</v>
      </c>
      <c r="D48" s="24">
        <v>8.0000000000000002E-3</v>
      </c>
      <c r="E48" s="20"/>
      <c r="F48" s="23"/>
      <c r="G48" s="16">
        <v>0.73</v>
      </c>
      <c r="H48" s="16">
        <v>2.8000000000000001E-2</v>
      </c>
    </row>
    <row r="49" spans="1:13" x14ac:dyDescent="0.3">
      <c r="A49" s="15" t="s">
        <v>14</v>
      </c>
      <c r="B49" s="13" t="s">
        <v>20</v>
      </c>
      <c r="C49" s="13">
        <v>0.111</v>
      </c>
      <c r="D49" s="24">
        <v>9.7000000000000003E-2</v>
      </c>
      <c r="E49" s="20">
        <v>0.18</v>
      </c>
      <c r="F49" s="23">
        <v>0.35099999999999998</v>
      </c>
      <c r="G49" s="16">
        <v>0.32600000000000001</v>
      </c>
      <c r="H49" s="16">
        <v>0.128</v>
      </c>
    </row>
    <row r="50" spans="1:13" x14ac:dyDescent="0.3">
      <c r="A50" s="15" t="s">
        <v>30</v>
      </c>
      <c r="B50" s="13" t="s">
        <v>20</v>
      </c>
      <c r="C50" s="13">
        <v>5.5E-2</v>
      </c>
      <c r="D50" s="24">
        <v>6.4000000000000001E-2</v>
      </c>
      <c r="E50" s="20">
        <v>9.8000000000000004E-2</v>
      </c>
      <c r="F50" s="23">
        <v>0.03</v>
      </c>
      <c r="G50" s="16">
        <v>0.41199999999999998</v>
      </c>
      <c r="H50" s="16">
        <v>0.186</v>
      </c>
    </row>
    <row r="51" spans="1:13" x14ac:dyDescent="0.3">
      <c r="A51" s="15" t="s">
        <v>153</v>
      </c>
      <c r="B51" s="13" t="s">
        <v>20</v>
      </c>
      <c r="C51" s="13"/>
      <c r="D51" s="24"/>
      <c r="E51" s="20"/>
      <c r="F51" s="23"/>
      <c r="G51" s="16">
        <v>5.0000000000000001E-3</v>
      </c>
      <c r="H51" s="16"/>
    </row>
    <row r="52" spans="1:13" x14ac:dyDescent="0.3">
      <c r="A52" s="15" t="s">
        <v>164</v>
      </c>
      <c r="B52" s="13" t="s">
        <v>20</v>
      </c>
      <c r="C52" s="13"/>
      <c r="D52" s="24"/>
      <c r="E52" s="20"/>
      <c r="F52" s="23"/>
      <c r="G52" s="16"/>
      <c r="H52" s="16">
        <v>6.0000000000000001E-3</v>
      </c>
    </row>
    <row r="53" spans="1:13" x14ac:dyDescent="0.3">
      <c r="A53" s="15" t="s">
        <v>125</v>
      </c>
      <c r="B53" s="13" t="s">
        <v>20</v>
      </c>
      <c r="C53" s="13"/>
      <c r="D53" s="24"/>
      <c r="E53" s="20"/>
      <c r="F53" s="23">
        <v>5.2999999999999999E-2</v>
      </c>
      <c r="G53" s="16">
        <v>7.6999999999999999E-2</v>
      </c>
      <c r="H53" s="16"/>
    </row>
    <row r="54" spans="1:13" x14ac:dyDescent="0.3">
      <c r="A54" s="15" t="s">
        <v>138</v>
      </c>
      <c r="B54" s="13" t="s">
        <v>20</v>
      </c>
      <c r="C54" s="13"/>
      <c r="D54" s="24"/>
      <c r="E54" s="20">
        <v>0.01</v>
      </c>
      <c r="F54" s="23"/>
      <c r="G54" s="16"/>
      <c r="H54" s="16"/>
    </row>
    <row r="55" spans="1:13" x14ac:dyDescent="0.3">
      <c r="A55" s="15" t="s">
        <v>31</v>
      </c>
      <c r="B55" s="13" t="s">
        <v>20</v>
      </c>
      <c r="C55" s="13">
        <v>7.0000000000000001E-3</v>
      </c>
      <c r="D55" s="24">
        <v>6.0000000000000001E-3</v>
      </c>
      <c r="E55" s="20"/>
      <c r="F55" s="23"/>
      <c r="G55" s="16"/>
      <c r="H55" s="16"/>
    </row>
    <row r="56" spans="1:13" x14ac:dyDescent="0.3">
      <c r="A56" s="15" t="s">
        <v>32</v>
      </c>
      <c r="B56" s="13" t="s">
        <v>20</v>
      </c>
      <c r="C56" s="13">
        <v>8.0000000000000002E-3</v>
      </c>
      <c r="D56" s="24">
        <v>7.0000000000000001E-3</v>
      </c>
      <c r="E56" s="20">
        <v>8.9999999999999993E-3</v>
      </c>
      <c r="F56" s="23">
        <v>8.9999999999999993E-3</v>
      </c>
      <c r="G56" s="16">
        <v>2.5000000000000001E-2</v>
      </c>
      <c r="H56" s="16">
        <v>1.7999999999999999E-2</v>
      </c>
    </row>
    <row r="57" spans="1:13" x14ac:dyDescent="0.3">
      <c r="A57" s="15" t="s">
        <v>54</v>
      </c>
      <c r="B57" s="13" t="s">
        <v>20</v>
      </c>
      <c r="C57" s="13"/>
      <c r="D57" s="24"/>
      <c r="E57" s="20">
        <v>1.0999999999999999E-2</v>
      </c>
      <c r="F57" s="23">
        <v>0.16</v>
      </c>
      <c r="G57" s="16"/>
      <c r="H57" s="16"/>
    </row>
    <row r="58" spans="1:13" x14ac:dyDescent="0.3">
      <c r="A58" s="15" t="s">
        <v>139</v>
      </c>
      <c r="B58" s="13" t="s">
        <v>20</v>
      </c>
      <c r="C58" s="13"/>
      <c r="D58" s="24"/>
      <c r="E58" s="20">
        <v>1.6E-2</v>
      </c>
      <c r="F58" s="23"/>
      <c r="G58" s="16"/>
      <c r="H58" s="16"/>
    </row>
    <row r="59" spans="1:13" x14ac:dyDescent="0.3">
      <c r="A59" s="15" t="s">
        <v>43</v>
      </c>
      <c r="B59" s="13" t="s">
        <v>20</v>
      </c>
      <c r="C59" s="13"/>
      <c r="D59" s="24"/>
      <c r="E59" s="20">
        <v>5.2999999999999999E-2</v>
      </c>
      <c r="F59" s="23">
        <v>2.4E-2</v>
      </c>
      <c r="G59" s="16"/>
      <c r="H59" s="16">
        <v>0.18</v>
      </c>
    </row>
    <row r="60" spans="1:13" x14ac:dyDescent="0.3">
      <c r="A60" s="15" t="s">
        <v>16</v>
      </c>
      <c r="B60" s="13" t="s">
        <v>20</v>
      </c>
      <c r="C60" s="13">
        <v>2.9000000000000001E-2</v>
      </c>
      <c r="D60" s="24">
        <v>3.6999999999999998E-2</v>
      </c>
      <c r="E60" s="20"/>
      <c r="F60" s="23"/>
      <c r="G60" s="16"/>
      <c r="H60" s="16">
        <v>1.7000000000000001E-2</v>
      </c>
    </row>
    <row r="61" spans="1:13" x14ac:dyDescent="0.3">
      <c r="A61" s="15" t="s">
        <v>47</v>
      </c>
      <c r="B61" s="13" t="s">
        <v>20</v>
      </c>
      <c r="C61" s="13"/>
      <c r="D61" s="24"/>
      <c r="E61" s="20">
        <v>9.9000000000000005E-2</v>
      </c>
      <c r="F61" s="23"/>
      <c r="G61" s="16"/>
      <c r="H61" s="16"/>
    </row>
    <row r="62" spans="1:13" x14ac:dyDescent="0.3">
      <c r="A62" s="15" t="s">
        <v>56</v>
      </c>
      <c r="B62" s="13" t="s">
        <v>20</v>
      </c>
      <c r="C62" s="13"/>
      <c r="D62" s="24"/>
      <c r="E62" s="20"/>
      <c r="F62" s="23">
        <v>8.0000000000000002E-3</v>
      </c>
      <c r="G62" s="16">
        <v>1.0999999999999999E-2</v>
      </c>
      <c r="H62" s="16">
        <v>8.0000000000000002E-3</v>
      </c>
    </row>
    <row r="63" spans="1:13" x14ac:dyDescent="0.3">
      <c r="A63" s="15" t="s">
        <v>127</v>
      </c>
      <c r="B63" s="13" t="s">
        <v>20</v>
      </c>
      <c r="C63" s="13"/>
      <c r="D63" s="24"/>
      <c r="E63" s="20"/>
      <c r="F63" s="23"/>
      <c r="G63" s="16">
        <v>7.0000000000000001E-3</v>
      </c>
      <c r="H63" s="16"/>
    </row>
    <row r="64" spans="1:13" ht="14.4" customHeight="1" x14ac:dyDescent="0.3">
      <c r="A64" s="13" t="s">
        <v>123</v>
      </c>
      <c r="B64" s="13" t="s">
        <v>20</v>
      </c>
      <c r="C64" s="13">
        <v>4.4999999999999998E-2</v>
      </c>
      <c r="D64" s="24">
        <v>2.5999999999999999E-2</v>
      </c>
      <c r="E64" s="20">
        <v>7.3999999999999996E-2</v>
      </c>
      <c r="F64" s="23"/>
      <c r="G64" s="16">
        <v>0.05</v>
      </c>
      <c r="H64" s="16">
        <v>9.0999999999999998E-2</v>
      </c>
      <c r="I64" s="168" t="s">
        <v>130</v>
      </c>
      <c r="J64" s="169"/>
      <c r="K64" s="169"/>
      <c r="L64" s="169"/>
      <c r="M64" s="169"/>
    </row>
    <row r="65" spans="1:8" x14ac:dyDescent="0.3">
      <c r="A65" s="8" t="s">
        <v>133</v>
      </c>
      <c r="B65" s="21" t="s">
        <v>20</v>
      </c>
      <c r="C65" s="123">
        <f>SUM(C3:C63)</f>
        <v>3.8800000000000008</v>
      </c>
      <c r="D65" s="129">
        <f>SUM(D3:D63)</f>
        <v>2.2079999999999997</v>
      </c>
      <c r="E65" s="129">
        <f>SUM(E3:E63)</f>
        <v>2.2679999999999993</v>
      </c>
      <c r="F65" s="129">
        <f>SUM(F3:F63)</f>
        <v>3.0609999999999995</v>
      </c>
      <c r="G65" s="146">
        <f>SUM(G3:G63)</f>
        <v>14.281000000000001</v>
      </c>
      <c r="H65" s="146">
        <f>SUM(H2:H63)</f>
        <v>6.4339999999999984</v>
      </c>
    </row>
    <row r="66" spans="1:8" x14ac:dyDescent="0.3">
      <c r="A66" s="3" t="s">
        <v>167</v>
      </c>
    </row>
    <row r="68" spans="1:8" x14ac:dyDescent="0.3">
      <c r="A68" s="58" t="s">
        <v>74</v>
      </c>
      <c r="B68" s="59"/>
      <c r="C68" s="64" t="s">
        <v>67</v>
      </c>
      <c r="D68" s="110" t="s">
        <v>35</v>
      </c>
      <c r="E68" s="64" t="s">
        <v>2</v>
      </c>
      <c r="F68" s="64" t="s">
        <v>4</v>
      </c>
      <c r="G68" s="64" t="s">
        <v>6</v>
      </c>
      <c r="H68" s="64" t="s">
        <v>8</v>
      </c>
    </row>
    <row r="69" spans="1:8" x14ac:dyDescent="0.3">
      <c r="A69" s="66" t="s">
        <v>69</v>
      </c>
      <c r="B69" s="65" t="s">
        <v>68</v>
      </c>
      <c r="C69" s="67">
        <v>0.15</v>
      </c>
      <c r="D69" s="111">
        <v>0.245</v>
      </c>
      <c r="E69" s="67">
        <v>0.252</v>
      </c>
      <c r="F69" s="67">
        <v>0.253</v>
      </c>
      <c r="G69" s="67">
        <v>0.42</v>
      </c>
      <c r="H69" s="67">
        <v>0.23300000000000001</v>
      </c>
    </row>
    <row r="70" spans="1:8" x14ac:dyDescent="0.3">
      <c r="A70" s="66" t="s">
        <v>70</v>
      </c>
      <c r="B70" s="65" t="s">
        <v>68</v>
      </c>
      <c r="C70" s="67">
        <v>0.1</v>
      </c>
      <c r="D70" s="111">
        <v>0.1</v>
      </c>
      <c r="E70" s="67">
        <v>0.12</v>
      </c>
      <c r="F70" s="67">
        <v>0.11</v>
      </c>
      <c r="G70" s="67">
        <v>0.17</v>
      </c>
      <c r="H70" s="67">
        <v>0.2</v>
      </c>
    </row>
    <row r="71" spans="1:8" x14ac:dyDescent="0.3">
      <c r="A71" s="15" t="s">
        <v>71</v>
      </c>
      <c r="B71" s="65" t="s">
        <v>68</v>
      </c>
      <c r="C71" s="67">
        <v>23</v>
      </c>
      <c r="D71" s="111">
        <v>17</v>
      </c>
      <c r="E71" s="67">
        <v>15</v>
      </c>
      <c r="F71" s="67">
        <v>17</v>
      </c>
      <c r="G71" s="67">
        <v>37</v>
      </c>
      <c r="H71" s="67">
        <v>19</v>
      </c>
    </row>
    <row r="72" spans="1:8" x14ac:dyDescent="0.3">
      <c r="A72" s="15" t="s">
        <v>75</v>
      </c>
      <c r="B72" s="65" t="s">
        <v>68</v>
      </c>
      <c r="C72" s="67">
        <v>0.12</v>
      </c>
      <c r="D72" s="111">
        <v>0.11</v>
      </c>
      <c r="E72" s="67">
        <v>0.16</v>
      </c>
      <c r="F72" s="67">
        <v>0.27</v>
      </c>
      <c r="G72" s="67">
        <v>0.11</v>
      </c>
      <c r="H72" s="67">
        <v>0.14000000000000001</v>
      </c>
    </row>
    <row r="73" spans="1:8" x14ac:dyDescent="0.3">
      <c r="A73" s="15" t="s">
        <v>72</v>
      </c>
      <c r="B73" s="65" t="s">
        <v>68</v>
      </c>
      <c r="C73" s="67">
        <v>0.22</v>
      </c>
      <c r="D73" s="111">
        <v>0.18</v>
      </c>
      <c r="E73" s="67">
        <v>0.31</v>
      </c>
      <c r="F73" s="67">
        <v>0.38</v>
      </c>
      <c r="G73" s="67">
        <v>0.54</v>
      </c>
      <c r="H73" s="67">
        <v>0.26</v>
      </c>
    </row>
  </sheetData>
  <mergeCells count="1">
    <mergeCell ref="I64:M6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13" sqref="C13"/>
    </sheetView>
  </sheetViews>
  <sheetFormatPr baseColWidth="10" defaultRowHeight="14.4" x14ac:dyDescent="0.3"/>
  <cols>
    <col min="1" max="1" width="20.44140625" bestFit="1" customWidth="1"/>
  </cols>
  <sheetData>
    <row r="1" spans="1:3" x14ac:dyDescent="0.3">
      <c r="A1" s="10"/>
      <c r="B1" s="11"/>
      <c r="C1" s="10" t="s">
        <v>7</v>
      </c>
    </row>
    <row r="2" spans="1:3" x14ac:dyDescent="0.3">
      <c r="A2" s="15" t="s">
        <v>11</v>
      </c>
      <c r="B2" s="13" t="s">
        <v>20</v>
      </c>
      <c r="C2" s="16">
        <v>7.5999999999999998E-2</v>
      </c>
    </row>
    <row r="3" spans="1:3" x14ac:dyDescent="0.3">
      <c r="A3" s="15" t="s">
        <v>12</v>
      </c>
      <c r="B3" s="13" t="s">
        <v>20</v>
      </c>
      <c r="C3" s="42">
        <v>2.3E-2</v>
      </c>
    </row>
    <row r="4" spans="1:3" x14ac:dyDescent="0.3">
      <c r="A4" s="15" t="s">
        <v>154</v>
      </c>
      <c r="B4" s="13" t="s">
        <v>20</v>
      </c>
      <c r="C4" s="42">
        <v>3.9E-2</v>
      </c>
    </row>
    <row r="5" spans="1:3" x14ac:dyDescent="0.3">
      <c r="A5" s="15" t="s">
        <v>155</v>
      </c>
      <c r="B5" s="13" t="s">
        <v>20</v>
      </c>
      <c r="C5" s="42">
        <v>2.9000000000000001E-2</v>
      </c>
    </row>
    <row r="6" spans="1:3" x14ac:dyDescent="0.3">
      <c r="A6" s="15" t="s">
        <v>156</v>
      </c>
      <c r="B6" s="13" t="s">
        <v>20</v>
      </c>
      <c r="C6" s="42">
        <v>1.0999999999999999E-2</v>
      </c>
    </row>
    <row r="7" spans="1:3" x14ac:dyDescent="0.3">
      <c r="A7" s="15" t="s">
        <v>29</v>
      </c>
      <c r="B7" s="13" t="s">
        <v>20</v>
      </c>
      <c r="C7" s="42">
        <v>7.0000000000000001E-3</v>
      </c>
    </row>
    <row r="8" spans="1:3" x14ac:dyDescent="0.3">
      <c r="A8" s="15" t="s">
        <v>14</v>
      </c>
      <c r="B8" s="13" t="s">
        <v>20</v>
      </c>
      <c r="C8" s="16">
        <v>5.7000000000000002E-2</v>
      </c>
    </row>
    <row r="9" spans="1:3" x14ac:dyDescent="0.3">
      <c r="A9" s="8" t="s">
        <v>39</v>
      </c>
      <c r="B9" s="21" t="s">
        <v>20</v>
      </c>
      <c r="C9" s="18">
        <f>SUM(C2:C8)</f>
        <v>0.24200000000000002</v>
      </c>
    </row>
    <row r="10" spans="1:3" x14ac:dyDescent="0.3">
      <c r="A10" s="1"/>
      <c r="B10" s="3"/>
    </row>
    <row r="11" spans="1:3" x14ac:dyDescent="0.3">
      <c r="A11" s="58" t="s">
        <v>74</v>
      </c>
      <c r="B11" s="59"/>
      <c r="C11" s="64" t="s">
        <v>7</v>
      </c>
    </row>
    <row r="12" spans="1:3" x14ac:dyDescent="0.3">
      <c r="A12" s="66" t="s">
        <v>69</v>
      </c>
      <c r="B12" s="65" t="s">
        <v>68</v>
      </c>
      <c r="C12" s="67">
        <v>0.19500000000000001</v>
      </c>
    </row>
    <row r="13" spans="1:3" x14ac:dyDescent="0.3">
      <c r="A13" s="66" t="s">
        <v>70</v>
      </c>
      <c r="B13" s="65" t="s">
        <v>68</v>
      </c>
      <c r="C13" s="67" t="s">
        <v>157</v>
      </c>
    </row>
    <row r="14" spans="1:3" x14ac:dyDescent="0.3">
      <c r="A14" s="15" t="s">
        <v>71</v>
      </c>
      <c r="B14" s="65" t="s">
        <v>68</v>
      </c>
      <c r="C14" s="67">
        <v>6.3</v>
      </c>
    </row>
    <row r="15" spans="1:3" x14ac:dyDescent="0.3">
      <c r="A15" s="15" t="s">
        <v>75</v>
      </c>
      <c r="B15" s="65" t="s">
        <v>68</v>
      </c>
      <c r="C15" s="67">
        <v>0.02</v>
      </c>
    </row>
    <row r="16" spans="1:3" x14ac:dyDescent="0.3">
      <c r="A16" s="15" t="s">
        <v>72</v>
      </c>
      <c r="B16" s="65" t="s">
        <v>68</v>
      </c>
      <c r="C16" s="67">
        <v>0.22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3" sqref="B13"/>
    </sheetView>
  </sheetViews>
  <sheetFormatPr baseColWidth="10" defaultRowHeight="14.4" x14ac:dyDescent="0.3"/>
  <cols>
    <col min="1" max="1" width="11.5546875" style="1"/>
  </cols>
  <sheetData>
    <row r="1" spans="1:2" x14ac:dyDescent="0.3">
      <c r="A1" s="1" t="s">
        <v>158</v>
      </c>
      <c r="B1" s="160">
        <v>45316</v>
      </c>
    </row>
    <row r="2" spans="1:2" x14ac:dyDescent="0.3">
      <c r="A2" s="1" t="s">
        <v>0</v>
      </c>
      <c r="B2" s="160">
        <v>45344</v>
      </c>
    </row>
    <row r="3" spans="1:2" x14ac:dyDescent="0.3">
      <c r="A3" s="1" t="s">
        <v>35</v>
      </c>
      <c r="B3" s="160">
        <v>45365</v>
      </c>
    </row>
    <row r="4" spans="1:2" x14ac:dyDescent="0.3">
      <c r="A4" s="1" t="s">
        <v>1</v>
      </c>
      <c r="B4" s="160">
        <v>45400</v>
      </c>
    </row>
    <row r="5" spans="1:2" x14ac:dyDescent="0.3">
      <c r="A5" s="1" t="s">
        <v>2</v>
      </c>
      <c r="B5" s="160">
        <v>45442</v>
      </c>
    </row>
    <row r="6" spans="1:2" x14ac:dyDescent="0.3">
      <c r="A6" s="1" t="s">
        <v>3</v>
      </c>
      <c r="B6" s="160">
        <v>45463</v>
      </c>
    </row>
    <row r="7" spans="1:2" x14ac:dyDescent="0.3">
      <c r="A7" s="1" t="s">
        <v>4</v>
      </c>
      <c r="B7" s="160">
        <v>45498</v>
      </c>
    </row>
    <row r="8" spans="1:2" x14ac:dyDescent="0.3">
      <c r="A8" s="1" t="s">
        <v>5</v>
      </c>
      <c r="B8" s="160">
        <v>45526</v>
      </c>
    </row>
    <row r="9" spans="1:2" x14ac:dyDescent="0.3">
      <c r="A9" s="1" t="s">
        <v>6</v>
      </c>
      <c r="B9" s="160">
        <v>45561</v>
      </c>
    </row>
    <row r="10" spans="1:2" x14ac:dyDescent="0.3">
      <c r="A10" s="1" t="s">
        <v>7</v>
      </c>
      <c r="B10" s="160">
        <v>45589</v>
      </c>
    </row>
    <row r="11" spans="1:2" x14ac:dyDescent="0.3">
      <c r="A11" s="1" t="s">
        <v>8</v>
      </c>
      <c r="B11" s="160">
        <v>45617</v>
      </c>
    </row>
    <row r="12" spans="1:2" x14ac:dyDescent="0.3">
      <c r="A12" s="1" t="s">
        <v>9</v>
      </c>
      <c r="B12" s="160">
        <v>46009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Loiret aval</vt:lpstr>
      <vt:lpstr>Loiret amont</vt:lpstr>
      <vt:lpstr>Dhuy aval</vt:lpstr>
      <vt:lpstr>Dhuy amont</vt:lpstr>
      <vt:lpstr>Jargeau</vt:lpstr>
      <vt:lpstr>Dates prélèvements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DERUYVER</dc:creator>
  <cp:lastModifiedBy>Sophie DERUYVER</cp:lastModifiedBy>
  <cp:lastPrinted>2022-01-04T08:01:02Z</cp:lastPrinted>
  <dcterms:created xsi:type="dcterms:W3CDTF">2021-08-12T14:39:21Z</dcterms:created>
  <dcterms:modified xsi:type="dcterms:W3CDTF">2025-01-17T15:32:47Z</dcterms:modified>
</cp:coreProperties>
</file>