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eruyver\Documents\Documents à enregistrer sur le serveur\Suivi qualité 2020\"/>
    </mc:Choice>
  </mc:AlternateContent>
  <bookViews>
    <workbookView xWindow="0" yWindow="0" windowWidth="23040" windowHeight="8616" activeTab="2"/>
  </bookViews>
  <sheets>
    <sheet name="Loire Jargeau" sheetId="5" r:id="rId1"/>
    <sheet name="Loiret aval" sheetId="4" r:id="rId2"/>
    <sheet name="Loiret amont" sheetId="1" r:id="rId3"/>
    <sheet name="Dhuy aval" sheetId="2" r:id="rId4"/>
    <sheet name="Dhuy amont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2" l="1"/>
  <c r="P76" i="2"/>
  <c r="P75" i="2"/>
  <c r="P65" i="2"/>
  <c r="P64" i="2"/>
  <c r="P56" i="2"/>
  <c r="P52" i="2"/>
  <c r="P39" i="2"/>
  <c r="P29" i="2"/>
  <c r="P24" i="2"/>
  <c r="P18" i="2"/>
  <c r="P13" i="2"/>
  <c r="P11" i="2"/>
  <c r="P10" i="2"/>
  <c r="P4" i="2"/>
  <c r="P3" i="2"/>
  <c r="D71" i="3"/>
  <c r="E71" i="3"/>
  <c r="F71" i="3"/>
  <c r="G71" i="3"/>
  <c r="H71" i="3"/>
  <c r="C71" i="3"/>
  <c r="E98" i="2"/>
  <c r="F98" i="2"/>
  <c r="G98" i="2"/>
  <c r="H98" i="2"/>
  <c r="I98" i="2"/>
  <c r="J98" i="2"/>
  <c r="K98" i="2"/>
  <c r="L98" i="2"/>
  <c r="M98" i="2"/>
  <c r="N98" i="2"/>
  <c r="D98" i="2"/>
  <c r="C98" i="2"/>
  <c r="D64" i="1"/>
  <c r="H64" i="1"/>
  <c r="I64" i="1"/>
  <c r="J64" i="1"/>
  <c r="K64" i="1"/>
  <c r="L64" i="1"/>
  <c r="M64" i="1"/>
  <c r="N64" i="1"/>
  <c r="C64" i="1"/>
  <c r="C13" i="5"/>
  <c r="D23" i="4"/>
  <c r="E23" i="4"/>
  <c r="F23" i="4"/>
  <c r="G23" i="4"/>
  <c r="H23" i="4"/>
  <c r="C23" i="4"/>
</calcChain>
</file>

<file path=xl/sharedStrings.xml><?xml version="1.0" encoding="utf-8"?>
<sst xmlns="http://schemas.openxmlformats.org/spreadsheetml/2006/main" count="590" uniqueCount="162">
  <si>
    <t>Février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</si>
  <si>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</si>
  <si>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</si>
  <si>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</si>
  <si>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</si>
  <si>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</si>
  <si>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</si>
  <si>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</si>
  <si>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</si>
  <si>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</si>
  <si>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Propyzamide</t>
  </si>
  <si>
    <t>Metolachlor-ESA</t>
  </si>
  <si>
    <t>Metolachlor-OXA</t>
  </si>
  <si>
    <t>AMPA</t>
  </si>
  <si>
    <t>Chlortoluron</t>
  </si>
  <si>
    <t>Paracetamol</t>
  </si>
  <si>
    <t>µg/l</t>
  </si>
  <si>
    <t>Flufenacet</t>
  </si>
  <si>
    <t>Dimethenamide</t>
  </si>
  <si>
    <t>2,6-dichlorobenzamide</t>
  </si>
  <si>
    <t>Bentazone</t>
  </si>
  <si>
    <t>Quinmerac</t>
  </si>
  <si>
    <t>Glyphosate</t>
  </si>
  <si>
    <t>Imazamox</t>
  </si>
  <si>
    <t>Diflufenicanil</t>
  </si>
  <si>
    <t>Oxadixyl</t>
  </si>
  <si>
    <t>Mars</t>
  </si>
  <si>
    <t>Tebuconazole</t>
  </si>
  <si>
    <t>TOTAL</t>
  </si>
  <si>
    <t>Oxazepam</t>
  </si>
  <si>
    <t>Terbuthylazine</t>
  </si>
  <si>
    <t>Imidaclopride</t>
  </si>
  <si>
    <t>Métaldéhyde</t>
  </si>
  <si>
    <t>Diuron</t>
  </si>
  <si>
    <t>Atrazine 2-hydroxy</t>
  </si>
  <si>
    <t>S-Metolachlor</t>
  </si>
  <si>
    <t>2,4-D</t>
  </si>
  <si>
    <t>Simazine 2-hydroxy</t>
  </si>
  <si>
    <t>Terbuthylazine déséthyl</t>
  </si>
  <si>
    <t>Thiamethoxam</t>
  </si>
  <si>
    <t>2,4-MCPA</t>
  </si>
  <si>
    <t>Ethofumesate</t>
  </si>
  <si>
    <t>Oxadiazon</t>
  </si>
  <si>
    <t>Nicosulfuron</t>
  </si>
  <si>
    <t>Atrazine déséthyl</t>
  </si>
  <si>
    <t>Azoxystrobine</t>
  </si>
  <si>
    <t>Flazasulfuron</t>
  </si>
  <si>
    <t>Dimethomorphe</t>
  </si>
  <si>
    <t>NQE-MA</t>
  </si>
  <si>
    <t>NQE-CMA</t>
  </si>
  <si>
    <t>Lim_Quantif</t>
  </si>
  <si>
    <t>Carbamazepine</t>
  </si>
  <si>
    <t>Janvier</t>
  </si>
  <si>
    <t>Sulfamethoxazole</t>
  </si>
  <si>
    <t>antibiotique</t>
  </si>
  <si>
    <t>Desethyl-atrazine</t>
  </si>
  <si>
    <t>Alachlor ESA</t>
  </si>
  <si>
    <t>Dimethachlor CGA 369873</t>
  </si>
  <si>
    <t>Dimethachlor ESA</t>
  </si>
  <si>
    <t>Dimethenamide ESA</t>
  </si>
  <si>
    <t>Metazachlore ESA</t>
  </si>
  <si>
    <t>Metolachlor NOA 413173</t>
  </si>
  <si>
    <t>Métolachlore</t>
  </si>
  <si>
    <t>2,6-Dichlorobenzamide</t>
  </si>
  <si>
    <t>DNOC</t>
  </si>
  <si>
    <t>Prosulfocarbe</t>
  </si>
  <si>
    <t>Terbuthylazine 2-hydroxy</t>
  </si>
  <si>
    <t>Acetachlor ESA</t>
  </si>
  <si>
    <t>Alachlor OXA</t>
  </si>
  <si>
    <t>Chloridazone-desphenyl</t>
  </si>
  <si>
    <t>Dimetachlor ESA</t>
  </si>
  <si>
    <t>Dimetachlor OXA</t>
  </si>
  <si>
    <t>Dimethenamide-P</t>
  </si>
  <si>
    <t>Flufenacet ESA</t>
  </si>
  <si>
    <t>Flufenacet OXA</t>
  </si>
  <si>
    <t>Galaxolide</t>
  </si>
  <si>
    <t>Pendiméthaline</t>
  </si>
  <si>
    <t>Métazachlore</t>
  </si>
  <si>
    <t>Atrazine</t>
  </si>
  <si>
    <t>Acetochlor ESA</t>
  </si>
  <si>
    <t>DimethachlorESA</t>
  </si>
  <si>
    <t>Dimethachlor OXA</t>
  </si>
  <si>
    <t>Metolachlore</t>
  </si>
  <si>
    <t>Flutriafol</t>
  </si>
  <si>
    <t>Metazachlore OXA</t>
  </si>
  <si>
    <t>Cyproconazole</t>
  </si>
  <si>
    <t>Atrazine-2-hydroxy</t>
  </si>
  <si>
    <t>Dimetachlor CGA 369873</t>
  </si>
  <si>
    <t>Ethidimuron</t>
  </si>
  <si>
    <t>Boscalide</t>
  </si>
  <si>
    <t>HCH, gamma - Lindane</t>
  </si>
  <si>
    <t>Deséthyl-terbuthylazine</t>
  </si>
  <si>
    <t>Dimethenamide OXA</t>
  </si>
  <si>
    <t>Metolachlor ESA</t>
  </si>
  <si>
    <t>Metolachlor OXA</t>
  </si>
  <si>
    <t>Cyfluthrine béta</t>
  </si>
  <si>
    <t xml:space="preserve">Cyfluthrine </t>
  </si>
  <si>
    <t>Tonalide</t>
  </si>
  <si>
    <t>Triclopyr</t>
  </si>
  <si>
    <t>Carbendazime</t>
  </si>
  <si>
    <t>Atrazine déisopropyl</t>
  </si>
  <si>
    <t>Metconazole</t>
  </si>
  <si>
    <t>Prochloraz</t>
  </si>
  <si>
    <t>Propiconazole</t>
  </si>
  <si>
    <t>Bromoxynil</t>
  </si>
  <si>
    <t>Clopyralide</t>
  </si>
  <si>
    <t>Cyprodinile</t>
  </si>
  <si>
    <t>Epoxiconazole</t>
  </si>
  <si>
    <t>Florasulam</t>
  </si>
  <si>
    <t>Fluroxypyr</t>
  </si>
  <si>
    <t>Iprodione</t>
  </si>
  <si>
    <t>Mefenoxam</t>
  </si>
  <si>
    <t>Mésotrione</t>
  </si>
  <si>
    <t>Métalaxyl</t>
  </si>
  <si>
    <t>Pyroxsulam</t>
  </si>
  <si>
    <t>Deséthyl-terbutylazine</t>
  </si>
  <si>
    <t>Simazine hydroxy</t>
  </si>
  <si>
    <t>Terbutryne</t>
  </si>
  <si>
    <t>Azoxystobine</t>
  </si>
  <si>
    <t>Terbuthylazine desethyl 2-hydroxy</t>
  </si>
  <si>
    <t>Simazine</t>
  </si>
  <si>
    <t>Alachlore</t>
  </si>
  <si>
    <t>Myclobutanile</t>
  </si>
  <si>
    <t>Thiabendazole</t>
  </si>
  <si>
    <t>Mécoprop</t>
  </si>
  <si>
    <t>Mecoprop-P</t>
  </si>
  <si>
    <t>Pyraclostrobine</t>
  </si>
  <si>
    <t>Methylparaben</t>
  </si>
  <si>
    <t>conservateur cosmetique</t>
  </si>
  <si>
    <t>Dimetachlor</t>
  </si>
  <si>
    <t>Aminotriazole</t>
  </si>
  <si>
    <t>Tébuconazole</t>
  </si>
  <si>
    <t>Clomazone</t>
  </si>
  <si>
    <t>Pyriméthanil</t>
  </si>
  <si>
    <t>Dimethachlor</t>
  </si>
  <si>
    <t>Acétamipride</t>
  </si>
  <si>
    <t>Bisphénol A</t>
  </si>
  <si>
    <t>Dinoterb</t>
  </si>
  <si>
    <t>2,4,5-T</t>
  </si>
  <si>
    <t>Isoxaben</t>
  </si>
  <si>
    <t>Fludioxonil</t>
  </si>
  <si>
    <t>Lénacile</t>
  </si>
  <si>
    <t>Carbofuran</t>
  </si>
  <si>
    <t>Chlorotoluron</t>
  </si>
  <si>
    <t>1,2,4,5-Tetrachlorobenzène</t>
  </si>
  <si>
    <t>Pentachlorobenzène</t>
  </si>
  <si>
    <t>HCH Delta</t>
  </si>
  <si>
    <t>Hexachlorocyclohexane</t>
  </si>
  <si>
    <t>Monolinuron</t>
  </si>
  <si>
    <t>Aclonifen</t>
  </si>
  <si>
    <t>Métribuzine</t>
  </si>
  <si>
    <t>Isoproturon</t>
  </si>
  <si>
    <t>Chloridazon (Pyrazon)</t>
  </si>
  <si>
    <t>Oryzalin</t>
  </si>
  <si>
    <t>Chlordazon (Pyrazon)</t>
  </si>
  <si>
    <t>MA_2020</t>
  </si>
  <si>
    <t>anticonvulsif, thymorégulateur</t>
  </si>
  <si>
    <t>Ethinyl-Estradiol</t>
  </si>
  <si>
    <t>hormones</t>
  </si>
  <si>
    <t>anxiolytique</t>
  </si>
  <si>
    <t>analgésique</t>
  </si>
  <si>
    <t>fabrication plastique, résine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</si>
</sst>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ck">
        <color rgb="FFC00000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ck">
        <color rgb="FFC00000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ck">
        <color rgb="FFC00000"/>
      </right>
      <top/>
      <bottom/>
      <diagonal/>
    </border>
    <border>
      <left style="thick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" xfId="0" applyFont="1" applyBorder="1"/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164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1" fontId="3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164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0" fontId="8" fillId="0" borderId="1" xfId="0" applyFont="1" applyBorder="1"/>
    <xf numFmtId="164" fontId="8" fillId="2" borderId="1" xfId="0" applyNumberFormat="1" applyFont="1" applyFill="1" applyBorder="1"/>
    <xf numFmtId="0" fontId="6" fillId="0" borderId="1" xfId="0" applyFont="1" applyBorder="1"/>
    <xf numFmtId="0" fontId="0" fillId="0" borderId="0" xfId="0" applyFill="1"/>
    <xf numFmtId="2" fontId="6" fillId="0" borderId="1" xfId="0" applyNumberFormat="1" applyFont="1" applyBorder="1"/>
    <xf numFmtId="0" fontId="0" fillId="0" borderId="1" xfId="0" applyBorder="1"/>
    <xf numFmtId="164" fontId="9" fillId="0" borderId="1" xfId="0" applyNumberFormat="1" applyFont="1" applyBorder="1"/>
    <xf numFmtId="0" fontId="1" fillId="0" borderId="0" xfId="0" applyFont="1" applyBorder="1"/>
    <xf numFmtId="164" fontId="0" fillId="0" borderId="2" xfId="0" applyNumberFormat="1" applyFont="1" applyBorder="1"/>
    <xf numFmtId="164" fontId="0" fillId="0" borderId="0" xfId="0" applyNumberFormat="1" applyFont="1" applyFill="1" applyBorder="1"/>
    <xf numFmtId="0" fontId="4" fillId="5" borderId="0" xfId="0" applyFont="1" applyFill="1" applyAlignment="1">
      <alignment horizontal="right"/>
    </xf>
    <xf numFmtId="0" fontId="0" fillId="5" borderId="1" xfId="0" applyFont="1" applyFill="1" applyBorder="1"/>
    <xf numFmtId="164" fontId="4" fillId="5" borderId="1" xfId="0" applyNumberFormat="1" applyFont="1" applyFill="1" applyBorder="1"/>
    <xf numFmtId="0" fontId="1" fillId="5" borderId="0" xfId="0" applyFont="1" applyFill="1" applyAlignment="1">
      <alignment horizontal="right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0" fillId="5" borderId="2" xfId="0" applyFont="1" applyFill="1" applyBorder="1"/>
    <xf numFmtId="164" fontId="1" fillId="5" borderId="2" xfId="0" applyNumberFormat="1" applyFont="1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7" fillId="6" borderId="1" xfId="0" applyFont="1" applyFill="1" applyBorder="1"/>
    <xf numFmtId="164" fontId="7" fillId="6" borderId="1" xfId="0" applyNumberFormat="1" applyFont="1" applyFill="1" applyBorder="1"/>
    <xf numFmtId="164" fontId="7" fillId="6" borderId="10" xfId="0" applyNumberFormat="1" applyFont="1" applyFill="1" applyBorder="1" applyAlignment="1">
      <alignment horizontal="center"/>
    </xf>
    <xf numFmtId="164" fontId="7" fillId="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9" sqref="E19"/>
    </sheetView>
  </sheetViews>
  <sheetFormatPr baseColWidth="10" defaultRowHeight="14.4" x14ac:dyDescent="0.3"/>
  <cols>
    <col min="1" max="1" width="22.88671875" style="1" customWidth="1"/>
    <col min="2" max="2" width="5.33203125" style="3" customWidth="1"/>
  </cols>
  <sheetData>
    <row r="1" spans="1:4" s="2" customFormat="1" x14ac:dyDescent="0.3">
      <c r="A1" s="9"/>
      <c r="B1" s="10"/>
      <c r="C1" s="9" t="s">
        <v>6</v>
      </c>
    </row>
    <row r="2" spans="1:4" s="2" customFormat="1" x14ac:dyDescent="0.3">
      <c r="A2" s="11" t="s">
        <v>40</v>
      </c>
      <c r="B2" s="12" t="s">
        <v>16</v>
      </c>
      <c r="C2" s="13">
        <v>6.0000000000000001E-3</v>
      </c>
    </row>
    <row r="3" spans="1:4" s="2" customFormat="1" x14ac:dyDescent="0.3">
      <c r="A3" s="11" t="s">
        <v>78</v>
      </c>
      <c r="B3" s="12" t="s">
        <v>16</v>
      </c>
      <c r="C3" s="13">
        <v>3.0000000000000001E-3</v>
      </c>
    </row>
    <row r="4" spans="1:4" s="2" customFormat="1" x14ac:dyDescent="0.3">
      <c r="A4" s="11" t="s">
        <v>99</v>
      </c>
      <c r="B4" s="12" t="s">
        <v>16</v>
      </c>
      <c r="C4" s="13">
        <v>2E-3</v>
      </c>
    </row>
    <row r="5" spans="1:4" s="2" customFormat="1" x14ac:dyDescent="0.3">
      <c r="A5" s="11" t="s">
        <v>55</v>
      </c>
      <c r="B5" s="12" t="s">
        <v>16</v>
      </c>
      <c r="C5" s="13">
        <v>5.0000000000000001E-3</v>
      </c>
    </row>
    <row r="6" spans="1:4" s="2" customFormat="1" x14ac:dyDescent="0.3">
      <c r="A6" s="11" t="s">
        <v>57</v>
      </c>
      <c r="B6" s="12" t="s">
        <v>16</v>
      </c>
      <c r="C6" s="13">
        <v>0.01</v>
      </c>
    </row>
    <row r="7" spans="1:4" s="2" customFormat="1" x14ac:dyDescent="0.3">
      <c r="A7" s="11" t="s">
        <v>137</v>
      </c>
      <c r="B7" s="12" t="s">
        <v>16</v>
      </c>
      <c r="C7" s="13">
        <v>1.2999999999999999E-2</v>
      </c>
    </row>
    <row r="8" spans="1:4" s="2" customFormat="1" x14ac:dyDescent="0.3">
      <c r="A8" s="11" t="s">
        <v>64</v>
      </c>
      <c r="B8" s="12" t="s">
        <v>16</v>
      </c>
      <c r="C8" s="13">
        <v>7.0000000000000001E-3</v>
      </c>
    </row>
    <row r="9" spans="1:4" s="2" customFormat="1" x14ac:dyDescent="0.3">
      <c r="A9" s="11" t="s">
        <v>124</v>
      </c>
      <c r="B9" s="12" t="s">
        <v>16</v>
      </c>
      <c r="C9" s="13">
        <v>2E-3</v>
      </c>
    </row>
    <row r="10" spans="1:4" s="2" customFormat="1" x14ac:dyDescent="0.3">
      <c r="A10" s="11" t="s">
        <v>93</v>
      </c>
      <c r="B10" s="12" t="s">
        <v>16</v>
      </c>
      <c r="C10" s="13">
        <v>7.0000000000000007E-2</v>
      </c>
    </row>
    <row r="11" spans="1:4" s="2" customFormat="1" x14ac:dyDescent="0.3">
      <c r="A11" s="11" t="s">
        <v>94</v>
      </c>
      <c r="B11" s="12" t="s">
        <v>16</v>
      </c>
      <c r="C11" s="13">
        <v>1.2999999999999999E-2</v>
      </c>
      <c r="D11" s="7"/>
    </row>
    <row r="12" spans="1:4" s="2" customFormat="1" x14ac:dyDescent="0.3">
      <c r="A12" s="11" t="s">
        <v>103</v>
      </c>
      <c r="B12" s="12" t="s">
        <v>16</v>
      </c>
      <c r="C12" s="13">
        <v>1.6E-2</v>
      </c>
      <c r="D12" s="7"/>
    </row>
    <row r="13" spans="1:4" x14ac:dyDescent="0.3">
      <c r="A13" s="75" t="s">
        <v>28</v>
      </c>
      <c r="B13" s="76" t="s">
        <v>16</v>
      </c>
      <c r="C13" s="77">
        <f>SUM(C2:C12)</f>
        <v>0.14700000000000002</v>
      </c>
    </row>
    <row r="14" spans="1:4" x14ac:dyDescent="0.3">
      <c r="A14" s="4"/>
      <c r="B14" s="5"/>
      <c r="C14" s="5"/>
    </row>
    <row r="15" spans="1:4" x14ac:dyDescent="0.3">
      <c r="A15" s="4"/>
      <c r="B15" s="5"/>
      <c r="C15" s="5"/>
    </row>
    <row r="16" spans="1:4" x14ac:dyDescent="0.3">
      <c r="A16" s="4"/>
      <c r="B16" s="5"/>
      <c r="C16" s="5"/>
    </row>
    <row r="17" spans="1:3" x14ac:dyDescent="0.3">
      <c r="A17" s="4"/>
      <c r="B17" s="5"/>
      <c r="C17" s="5"/>
    </row>
  </sheetData>
  <sortState ref="A2:C12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9" sqref="A9:XFD9"/>
    </sheetView>
  </sheetViews>
  <sheetFormatPr baseColWidth="10" defaultRowHeight="14.4" x14ac:dyDescent="0.3"/>
  <cols>
    <col min="1" max="1" width="22.88671875" style="1" customWidth="1"/>
    <col min="2" max="2" width="5.33203125" style="3" customWidth="1"/>
    <col min="3" max="3" width="11.109375" style="3" customWidth="1"/>
  </cols>
  <sheetData>
    <row r="1" spans="1:9" s="2" customFormat="1" x14ac:dyDescent="0.3">
      <c r="A1" s="9"/>
      <c r="B1" s="10"/>
      <c r="C1" s="9" t="s">
        <v>52</v>
      </c>
      <c r="D1" s="55" t="s">
        <v>26</v>
      </c>
      <c r="E1" s="55" t="s">
        <v>2</v>
      </c>
      <c r="F1" s="9" t="s">
        <v>4</v>
      </c>
      <c r="G1" s="9" t="s">
        <v>6</v>
      </c>
      <c r="H1" s="9" t="s">
        <v>8</v>
      </c>
    </row>
    <row r="2" spans="1:9" s="2" customFormat="1" x14ac:dyDescent="0.3">
      <c r="A2" s="14" t="s">
        <v>36</v>
      </c>
      <c r="B2" s="12" t="s">
        <v>16</v>
      </c>
      <c r="C2" s="12"/>
      <c r="D2" s="56"/>
      <c r="E2" s="56"/>
      <c r="F2" s="13"/>
      <c r="G2" s="13"/>
      <c r="H2" s="13">
        <v>3.0000000000000001E-3</v>
      </c>
    </row>
    <row r="3" spans="1:9" s="2" customFormat="1" x14ac:dyDescent="0.3">
      <c r="A3" s="14" t="s">
        <v>63</v>
      </c>
      <c r="B3" s="12" t="s">
        <v>16</v>
      </c>
      <c r="C3" s="12">
        <v>4.0000000000000001E-3</v>
      </c>
      <c r="D3" s="56"/>
      <c r="E3" s="56"/>
      <c r="F3" s="13">
        <v>3.0000000000000001E-3</v>
      </c>
      <c r="G3" s="13"/>
      <c r="H3" s="13">
        <v>2E-3</v>
      </c>
    </row>
    <row r="4" spans="1:9" s="2" customFormat="1" x14ac:dyDescent="0.3">
      <c r="A4" s="11" t="s">
        <v>56</v>
      </c>
      <c r="B4" s="12" t="s">
        <v>16</v>
      </c>
      <c r="C4" s="13">
        <v>0.03</v>
      </c>
      <c r="D4" s="55"/>
      <c r="E4" s="55"/>
      <c r="F4" s="13"/>
      <c r="G4" s="13"/>
      <c r="H4" s="13"/>
    </row>
    <row r="5" spans="1:9" s="2" customFormat="1" x14ac:dyDescent="0.3">
      <c r="A5" s="14" t="s">
        <v>13</v>
      </c>
      <c r="B5" s="12" t="s">
        <v>16</v>
      </c>
      <c r="C5" s="12"/>
      <c r="D5" s="56"/>
      <c r="E5" s="56"/>
      <c r="F5" s="13">
        <v>2.5000000000000001E-2</v>
      </c>
      <c r="G5" s="13"/>
      <c r="H5" s="13">
        <v>2.7E-2</v>
      </c>
    </row>
    <row r="6" spans="1:9" s="2" customFormat="1" x14ac:dyDescent="0.3">
      <c r="A6" s="11" t="s">
        <v>78</v>
      </c>
      <c r="B6" s="12" t="s">
        <v>16</v>
      </c>
      <c r="C6" s="13"/>
      <c r="D6" s="55"/>
      <c r="E6" s="55"/>
      <c r="F6" s="13">
        <v>3.0000000000000001E-3</v>
      </c>
      <c r="G6" s="13">
        <v>2E-3</v>
      </c>
      <c r="H6" s="13">
        <v>2E-3</v>
      </c>
    </row>
    <row r="7" spans="1:9" s="2" customFormat="1" x14ac:dyDescent="0.3">
      <c r="A7" s="11" t="s">
        <v>86</v>
      </c>
      <c r="B7" s="12" t="s">
        <v>16</v>
      </c>
      <c r="C7" s="13"/>
      <c r="D7" s="55"/>
      <c r="E7" s="55"/>
      <c r="F7" s="13"/>
      <c r="G7" s="13"/>
      <c r="H7" s="13">
        <v>6.0000000000000001E-3</v>
      </c>
    </row>
    <row r="8" spans="1:9" s="2" customFormat="1" x14ac:dyDescent="0.3">
      <c r="A8" s="14" t="s">
        <v>20</v>
      </c>
      <c r="B8" s="12" t="s">
        <v>16</v>
      </c>
      <c r="C8" s="12">
        <v>4.0000000000000001E-3</v>
      </c>
      <c r="D8" s="56"/>
      <c r="E8" s="56"/>
      <c r="F8" s="13"/>
      <c r="G8" s="13"/>
      <c r="H8" s="70">
        <v>6.0000000000000001E-3</v>
      </c>
    </row>
    <row r="9" spans="1:9" s="2" customFormat="1" x14ac:dyDescent="0.3">
      <c r="A9" s="11" t="s">
        <v>55</v>
      </c>
      <c r="B9" s="12" t="s">
        <v>16</v>
      </c>
      <c r="C9" s="13">
        <v>6.0000000000000001E-3</v>
      </c>
      <c r="D9" s="55"/>
      <c r="E9" s="55"/>
      <c r="F9" s="13">
        <v>0.01</v>
      </c>
      <c r="G9" s="13">
        <v>7.0000000000000001E-3</v>
      </c>
      <c r="H9" s="13">
        <v>7.0000000000000001E-3</v>
      </c>
    </row>
    <row r="10" spans="1:9" s="2" customFormat="1" x14ac:dyDescent="0.3">
      <c r="A10" s="11" t="s">
        <v>57</v>
      </c>
      <c r="B10" s="12" t="s">
        <v>16</v>
      </c>
      <c r="C10" s="13">
        <v>0.02</v>
      </c>
      <c r="D10" s="55"/>
      <c r="E10" s="55"/>
      <c r="F10" s="13">
        <v>0.02</v>
      </c>
      <c r="G10" s="13">
        <v>1.2E-2</v>
      </c>
      <c r="H10" s="13">
        <v>1.4E-2</v>
      </c>
      <c r="I10" s="7"/>
    </row>
    <row r="11" spans="1:9" s="2" customFormat="1" x14ac:dyDescent="0.3">
      <c r="A11" s="11" t="s">
        <v>58</v>
      </c>
      <c r="B11" s="12" t="s">
        <v>16</v>
      </c>
      <c r="C11" s="13">
        <v>6.0000000000000001E-3</v>
      </c>
      <c r="D11" s="55"/>
      <c r="E11" s="55"/>
      <c r="F11" s="13"/>
      <c r="G11" s="13"/>
      <c r="H11" s="13"/>
      <c r="I11" s="7"/>
    </row>
    <row r="12" spans="1:9" s="2" customFormat="1" x14ac:dyDescent="0.3">
      <c r="A12" s="11" t="s">
        <v>59</v>
      </c>
      <c r="B12" s="12" t="s">
        <v>16</v>
      </c>
      <c r="C12" s="13">
        <v>0.01</v>
      </c>
      <c r="D12" s="55"/>
      <c r="E12" s="55"/>
      <c r="F12" s="13">
        <v>2.1999999999999999E-2</v>
      </c>
      <c r="G12" s="13"/>
      <c r="H12" s="13">
        <v>7.0000000000000001E-3</v>
      </c>
      <c r="I12" s="7"/>
    </row>
    <row r="13" spans="1:9" s="2" customFormat="1" x14ac:dyDescent="0.3">
      <c r="A13" s="14" t="s">
        <v>33</v>
      </c>
      <c r="B13" s="12" t="s">
        <v>16</v>
      </c>
      <c r="C13" s="12"/>
      <c r="D13" s="56"/>
      <c r="E13" s="56"/>
      <c r="F13" s="13"/>
      <c r="G13" s="13"/>
      <c r="H13" s="13">
        <v>2E-3</v>
      </c>
      <c r="I13" s="7"/>
    </row>
    <row r="14" spans="1:9" x14ac:dyDescent="0.3">
      <c r="A14" s="14" t="s">
        <v>111</v>
      </c>
      <c r="B14" s="12" t="s">
        <v>16</v>
      </c>
      <c r="C14" s="12"/>
      <c r="D14" s="56"/>
      <c r="E14" s="56"/>
      <c r="F14" s="13">
        <v>7.0000000000000001E-3</v>
      </c>
      <c r="G14" s="13"/>
      <c r="H14" s="13"/>
      <c r="I14" s="6"/>
    </row>
    <row r="15" spans="1:9" x14ac:dyDescent="0.3">
      <c r="A15" s="14" t="s">
        <v>113</v>
      </c>
      <c r="B15" s="12" t="s">
        <v>16</v>
      </c>
      <c r="C15" s="12"/>
      <c r="D15" s="56"/>
      <c r="E15" s="56"/>
      <c r="F15" s="13">
        <v>8.0000000000000002E-3</v>
      </c>
      <c r="G15" s="13"/>
      <c r="H15" s="13"/>
      <c r="I15" s="6"/>
    </row>
    <row r="16" spans="1:9" x14ac:dyDescent="0.3">
      <c r="A16" s="11" t="s">
        <v>60</v>
      </c>
      <c r="B16" s="12" t="s">
        <v>16</v>
      </c>
      <c r="C16" s="13">
        <v>0.04</v>
      </c>
      <c r="D16" s="55"/>
      <c r="E16" s="55"/>
      <c r="F16" s="13">
        <v>0.01</v>
      </c>
      <c r="G16" s="13"/>
      <c r="H16" s="13">
        <v>0.01</v>
      </c>
      <c r="I16" s="6"/>
    </row>
    <row r="17" spans="1:9" x14ac:dyDescent="0.3">
      <c r="A17" s="11" t="s">
        <v>61</v>
      </c>
      <c r="B17" s="12" t="s">
        <v>16</v>
      </c>
      <c r="C17" s="12">
        <v>4.2999999999999997E-2</v>
      </c>
      <c r="D17" s="56"/>
      <c r="E17" s="57"/>
      <c r="F17" s="13">
        <v>3.4000000000000002E-2</v>
      </c>
      <c r="G17" s="13">
        <v>2.9000000000000001E-2</v>
      </c>
      <c r="H17" s="13">
        <v>3.4000000000000002E-2</v>
      </c>
      <c r="I17" s="6"/>
    </row>
    <row r="18" spans="1:9" x14ac:dyDescent="0.3">
      <c r="A18" s="11" t="s">
        <v>62</v>
      </c>
      <c r="B18" s="12" t="s">
        <v>16</v>
      </c>
      <c r="C18" s="12">
        <v>7.0000000000000001E-3</v>
      </c>
      <c r="D18" s="56"/>
      <c r="E18" s="57"/>
      <c r="F18" s="13"/>
      <c r="G18" s="13"/>
      <c r="H18" s="13"/>
      <c r="I18" s="6"/>
    </row>
    <row r="19" spans="1:9" x14ac:dyDescent="0.3">
      <c r="A19" s="14" t="s">
        <v>11</v>
      </c>
      <c r="B19" s="12" t="s">
        <v>16</v>
      </c>
      <c r="C19" s="12">
        <v>0.19</v>
      </c>
      <c r="D19" s="56"/>
      <c r="E19" s="56"/>
      <c r="F19" s="13">
        <v>0.18</v>
      </c>
      <c r="G19" s="13">
        <v>0.08</v>
      </c>
      <c r="H19" s="13">
        <v>0.1</v>
      </c>
      <c r="I19" s="6"/>
    </row>
    <row r="20" spans="1:9" x14ac:dyDescent="0.3">
      <c r="A20" s="14" t="s">
        <v>12</v>
      </c>
      <c r="B20" s="12" t="s">
        <v>16</v>
      </c>
      <c r="C20" s="12">
        <v>5.2999999999999999E-2</v>
      </c>
      <c r="D20" s="56"/>
      <c r="E20" s="56"/>
      <c r="F20" s="13">
        <v>2.9000000000000001E-2</v>
      </c>
      <c r="G20" s="13">
        <v>1.0999999999999999E-2</v>
      </c>
      <c r="H20" s="13">
        <v>2.1000000000000001E-2</v>
      </c>
      <c r="I20" s="6"/>
    </row>
    <row r="21" spans="1:9" x14ac:dyDescent="0.3">
      <c r="A21" s="11" t="s">
        <v>25</v>
      </c>
      <c r="B21" s="12" t="s">
        <v>16</v>
      </c>
      <c r="C21" s="13">
        <v>5.0000000000000001E-3</v>
      </c>
      <c r="D21" s="56"/>
      <c r="E21" s="57"/>
      <c r="F21" s="13">
        <v>6.0000000000000001E-3</v>
      </c>
      <c r="G21" s="13">
        <v>3.0000000000000001E-3</v>
      </c>
      <c r="H21" s="13">
        <v>3.0000000000000001E-3</v>
      </c>
      <c r="I21" s="6"/>
    </row>
    <row r="22" spans="1:9" x14ac:dyDescent="0.3">
      <c r="A22" s="11" t="s">
        <v>66</v>
      </c>
      <c r="B22" s="12" t="s">
        <v>16</v>
      </c>
      <c r="C22" s="13"/>
      <c r="D22" s="55"/>
      <c r="E22" s="55"/>
      <c r="F22" s="13">
        <v>5.0000000000000001E-3</v>
      </c>
      <c r="G22" s="13"/>
      <c r="H22" s="13"/>
      <c r="I22" s="6"/>
    </row>
    <row r="23" spans="1:9" x14ac:dyDescent="0.3">
      <c r="A23" s="75" t="s">
        <v>28</v>
      </c>
      <c r="B23" s="76" t="s">
        <v>16</v>
      </c>
      <c r="C23" s="77">
        <f>SUM(C2:C22)</f>
        <v>0.41799999999999998</v>
      </c>
      <c r="D23" s="77">
        <f t="shared" ref="D23:H23" si="0">SUM(D2:D22)</f>
        <v>0</v>
      </c>
      <c r="E23" s="77">
        <f t="shared" si="0"/>
        <v>0</v>
      </c>
      <c r="F23" s="77">
        <f t="shared" si="0"/>
        <v>0.36200000000000004</v>
      </c>
      <c r="G23" s="77">
        <f t="shared" si="0"/>
        <v>0.14400000000000002</v>
      </c>
      <c r="H23" s="77">
        <f t="shared" si="0"/>
        <v>0.24400000000000002</v>
      </c>
    </row>
    <row r="24" spans="1:9" x14ac:dyDescent="0.3">
      <c r="A24" s="4"/>
      <c r="B24" s="5"/>
      <c r="C24" s="5"/>
      <c r="D24" s="5"/>
      <c r="E24" s="5"/>
      <c r="F24" s="5"/>
      <c r="G24" s="5"/>
      <c r="H24" s="5"/>
    </row>
    <row r="25" spans="1:9" x14ac:dyDescent="0.3">
      <c r="A25" s="4"/>
      <c r="B25" s="5"/>
      <c r="C25" s="5"/>
      <c r="D25" s="5"/>
      <c r="E25" s="5"/>
      <c r="F25" s="5"/>
      <c r="G25" s="5"/>
      <c r="H25" s="5"/>
    </row>
    <row r="26" spans="1:9" x14ac:dyDescent="0.3">
      <c r="A26" s="4"/>
      <c r="B26" s="5"/>
      <c r="C26" s="5"/>
      <c r="D26" s="5"/>
      <c r="E26" s="5"/>
      <c r="F26" s="5"/>
      <c r="G26" s="5"/>
      <c r="H26" s="5"/>
    </row>
    <row r="27" spans="1:9" x14ac:dyDescent="0.3">
      <c r="A27" s="4"/>
      <c r="B27" s="5"/>
      <c r="C27" s="5"/>
      <c r="D27" s="5"/>
      <c r="E27" s="5"/>
      <c r="F27" s="5"/>
      <c r="G27" s="5"/>
      <c r="H27" s="5"/>
    </row>
  </sheetData>
  <sortState ref="A2:H25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58" workbookViewId="0">
      <selection activeCell="P73" sqref="P73"/>
    </sheetView>
  </sheetViews>
  <sheetFormatPr baseColWidth="10" defaultRowHeight="14.4" x14ac:dyDescent="0.3"/>
  <cols>
    <col min="1" max="1" width="23.21875" style="1" customWidth="1"/>
    <col min="2" max="2" width="5.33203125" style="3" customWidth="1"/>
    <col min="3" max="3" width="11.33203125" style="3" customWidth="1"/>
  </cols>
  <sheetData>
    <row r="1" spans="1:14" s="2" customFormat="1" x14ac:dyDescent="0.3">
      <c r="A1" s="9"/>
      <c r="B1" s="10"/>
      <c r="C1" s="9" t="s">
        <v>52</v>
      </c>
      <c r="D1" s="9" t="s">
        <v>0</v>
      </c>
      <c r="E1" s="49" t="s">
        <v>26</v>
      </c>
      <c r="F1" s="49" t="s">
        <v>1</v>
      </c>
      <c r="G1" s="49" t="s">
        <v>2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9" t="s">
        <v>9</v>
      </c>
    </row>
    <row r="2" spans="1:14" s="2" customFormat="1" x14ac:dyDescent="0.3">
      <c r="A2" s="14" t="s">
        <v>36</v>
      </c>
      <c r="B2" s="12" t="s">
        <v>16</v>
      </c>
      <c r="C2" s="12"/>
      <c r="D2" s="15"/>
      <c r="E2" s="50"/>
      <c r="F2" s="50"/>
      <c r="G2" s="50"/>
      <c r="H2" s="15"/>
      <c r="I2" s="15"/>
      <c r="J2" s="15">
        <v>2E-3</v>
      </c>
      <c r="K2" s="15"/>
      <c r="L2" s="15">
        <v>1.0999999999999999E-2</v>
      </c>
      <c r="M2" s="15"/>
      <c r="N2" s="15"/>
    </row>
    <row r="3" spans="1:14" s="2" customFormat="1" x14ac:dyDescent="0.3">
      <c r="A3" s="11" t="s">
        <v>40</v>
      </c>
      <c r="B3" s="12" t="s">
        <v>16</v>
      </c>
      <c r="C3" s="9"/>
      <c r="D3" s="9"/>
      <c r="E3" s="49"/>
      <c r="F3" s="49"/>
      <c r="G3" s="49"/>
      <c r="H3" s="9"/>
      <c r="I3" s="9"/>
      <c r="J3" s="9"/>
      <c r="K3" s="9"/>
      <c r="L3" s="13">
        <v>3.0000000000000001E-3</v>
      </c>
      <c r="M3" s="13"/>
      <c r="N3" s="13"/>
    </row>
    <row r="4" spans="1:14" s="2" customFormat="1" x14ac:dyDescent="0.3">
      <c r="A4" s="14" t="s">
        <v>19</v>
      </c>
      <c r="B4" s="12" t="s">
        <v>16</v>
      </c>
      <c r="C4" s="12"/>
      <c r="D4" s="15">
        <v>6.0000000000000001E-3</v>
      </c>
      <c r="E4" s="50"/>
      <c r="F4" s="50"/>
      <c r="G4" s="50"/>
      <c r="H4" s="16">
        <v>3.0000000000000001E-3</v>
      </c>
      <c r="I4" s="16"/>
      <c r="J4" s="16">
        <v>2E-3</v>
      </c>
      <c r="K4" s="16"/>
      <c r="L4" s="16">
        <v>2E-3</v>
      </c>
      <c r="M4" s="16"/>
      <c r="N4" s="16">
        <v>2E-3</v>
      </c>
    </row>
    <row r="5" spans="1:14" s="2" customFormat="1" x14ac:dyDescent="0.3">
      <c r="A5" s="11" t="s">
        <v>56</v>
      </c>
      <c r="B5" s="12" t="s">
        <v>16</v>
      </c>
      <c r="C5" s="12"/>
      <c r="D5" s="15">
        <v>0.03</v>
      </c>
      <c r="E5" s="50"/>
      <c r="F5" s="51"/>
      <c r="G5" s="51"/>
      <c r="H5" s="21">
        <v>0.03</v>
      </c>
      <c r="I5" s="21"/>
      <c r="J5" s="21"/>
      <c r="K5" s="21"/>
      <c r="L5" s="21">
        <v>0.03</v>
      </c>
      <c r="M5" s="21"/>
      <c r="N5" s="21">
        <v>0.03</v>
      </c>
    </row>
    <row r="6" spans="1:14" s="2" customFormat="1" x14ac:dyDescent="0.3">
      <c r="A6" s="14" t="s">
        <v>13</v>
      </c>
      <c r="B6" s="12" t="s">
        <v>16</v>
      </c>
      <c r="C6" s="12"/>
      <c r="D6" s="15">
        <v>3.5999999999999997E-2</v>
      </c>
      <c r="E6" s="50"/>
      <c r="F6" s="50"/>
      <c r="G6" s="50"/>
      <c r="H6" s="15">
        <v>0.08</v>
      </c>
      <c r="I6" s="15"/>
      <c r="J6" s="15">
        <v>0.19</v>
      </c>
      <c r="K6" s="15"/>
      <c r="L6" s="15">
        <v>0.19</v>
      </c>
      <c r="M6" s="15"/>
      <c r="N6" s="15"/>
    </row>
    <row r="7" spans="1:14" s="2" customFormat="1" x14ac:dyDescent="0.3">
      <c r="A7" s="11" t="s">
        <v>78</v>
      </c>
      <c r="B7" s="12" t="s">
        <v>16</v>
      </c>
      <c r="C7" s="9"/>
      <c r="D7" s="9"/>
      <c r="E7" s="49"/>
      <c r="F7" s="49"/>
      <c r="G7" s="49"/>
      <c r="H7" s="13">
        <v>2E-3</v>
      </c>
      <c r="I7" s="13"/>
      <c r="J7" s="13"/>
      <c r="K7" s="13"/>
      <c r="L7" s="13"/>
      <c r="M7" s="13"/>
      <c r="N7" s="13"/>
    </row>
    <row r="8" spans="1:14" s="2" customFormat="1" x14ac:dyDescent="0.3">
      <c r="A8" s="11" t="s">
        <v>44</v>
      </c>
      <c r="B8" s="12" t="s">
        <v>16</v>
      </c>
      <c r="C8" s="12"/>
      <c r="D8" s="13">
        <v>5.0000000000000001E-3</v>
      </c>
      <c r="E8" s="49"/>
      <c r="F8" s="49"/>
      <c r="G8" s="49"/>
      <c r="H8" s="13">
        <v>4.0000000000000001E-3</v>
      </c>
      <c r="I8" s="13"/>
      <c r="J8" s="13">
        <v>6.0000000000000001E-3</v>
      </c>
      <c r="K8" s="13"/>
      <c r="L8" s="13">
        <v>4.0000000000000001E-3</v>
      </c>
      <c r="M8" s="13"/>
      <c r="N8" s="13">
        <v>4.0000000000000001E-3</v>
      </c>
    </row>
    <row r="9" spans="1:14" s="2" customFormat="1" x14ac:dyDescent="0.3">
      <c r="A9" s="11" t="s">
        <v>86</v>
      </c>
      <c r="B9" s="12" t="s">
        <v>16</v>
      </c>
      <c r="C9" s="9"/>
      <c r="D9" s="13">
        <v>1.0999999999999999E-2</v>
      </c>
      <c r="E9" s="49"/>
      <c r="F9" s="49"/>
      <c r="G9" s="49"/>
      <c r="H9" s="13">
        <v>6.0000000000000001E-3</v>
      </c>
      <c r="I9" s="13"/>
      <c r="J9" s="13"/>
      <c r="K9" s="13"/>
      <c r="L9" s="13">
        <v>7.0000000000000001E-3</v>
      </c>
      <c r="M9" s="13"/>
      <c r="N9" s="13">
        <v>8.0000000000000002E-3</v>
      </c>
    </row>
    <row r="10" spans="1:14" s="2" customFormat="1" x14ac:dyDescent="0.3">
      <c r="A10" s="14" t="s">
        <v>45</v>
      </c>
      <c r="B10" s="12" t="s">
        <v>16</v>
      </c>
      <c r="C10" s="12"/>
      <c r="D10" s="15"/>
      <c r="E10" s="50"/>
      <c r="F10" s="50"/>
      <c r="G10" s="50"/>
      <c r="H10" s="15"/>
      <c r="I10" s="15"/>
      <c r="J10" s="15"/>
      <c r="K10" s="15"/>
      <c r="L10" s="15">
        <v>2E-3</v>
      </c>
      <c r="M10" s="15"/>
      <c r="N10" s="15"/>
    </row>
    <row r="11" spans="1:14" s="2" customFormat="1" x14ac:dyDescent="0.3">
      <c r="A11" s="14" t="s">
        <v>20</v>
      </c>
      <c r="B11" s="12" t="s">
        <v>16</v>
      </c>
      <c r="C11" s="12"/>
      <c r="D11" s="15">
        <v>4.0000000000000001E-3</v>
      </c>
      <c r="E11" s="50"/>
      <c r="F11" s="50"/>
      <c r="G11" s="50"/>
      <c r="H11" s="15">
        <v>6.0000000000000001E-3</v>
      </c>
      <c r="I11" s="15"/>
      <c r="J11" s="15"/>
      <c r="K11" s="15"/>
      <c r="L11" s="15">
        <v>6.0000000000000001E-3</v>
      </c>
      <c r="M11" s="15"/>
      <c r="N11" s="15">
        <v>2.1999999999999999E-2</v>
      </c>
    </row>
    <row r="12" spans="1:14" s="2" customFormat="1" x14ac:dyDescent="0.3">
      <c r="A12" s="14" t="s">
        <v>89</v>
      </c>
      <c r="B12" s="12" t="s">
        <v>16</v>
      </c>
      <c r="C12" s="12"/>
      <c r="D12" s="15">
        <v>2E-3</v>
      </c>
      <c r="E12" s="50"/>
      <c r="F12" s="50"/>
      <c r="G12" s="50"/>
      <c r="H12" s="15"/>
      <c r="I12" s="15"/>
      <c r="J12" s="15"/>
      <c r="K12" s="15"/>
      <c r="L12" s="15">
        <v>3.0000000000000001E-3</v>
      </c>
      <c r="M12" s="15"/>
      <c r="N12" s="15"/>
    </row>
    <row r="13" spans="1:14" s="2" customFormat="1" x14ac:dyDescent="0.3">
      <c r="A13" s="11" t="s">
        <v>99</v>
      </c>
      <c r="B13" s="12" t="s">
        <v>16</v>
      </c>
      <c r="C13" s="9"/>
      <c r="D13" s="9"/>
      <c r="E13" s="49"/>
      <c r="F13" s="49"/>
      <c r="G13" s="49"/>
      <c r="H13" s="13"/>
      <c r="I13" s="13"/>
      <c r="J13" s="13">
        <v>5.0000000000000001E-3</v>
      </c>
      <c r="K13" s="13"/>
      <c r="L13" s="13">
        <v>5.0000000000000001E-3</v>
      </c>
      <c r="M13" s="13"/>
      <c r="N13" s="13">
        <v>2E-3</v>
      </c>
    </row>
    <row r="14" spans="1:14" s="2" customFormat="1" x14ac:dyDescent="0.3">
      <c r="A14" s="11" t="s">
        <v>142</v>
      </c>
      <c r="B14" s="12" t="s">
        <v>16</v>
      </c>
      <c r="C14" s="9"/>
      <c r="D14" s="9"/>
      <c r="E14" s="49"/>
      <c r="F14" s="49"/>
      <c r="G14" s="49"/>
      <c r="H14" s="13"/>
      <c r="I14" s="13"/>
      <c r="J14" s="13"/>
      <c r="K14" s="13"/>
      <c r="L14" s="13">
        <v>4.0000000000000001E-3</v>
      </c>
      <c r="M14" s="13"/>
      <c r="N14" s="13"/>
    </row>
    <row r="15" spans="1:14" s="2" customFormat="1" x14ac:dyDescent="0.3">
      <c r="A15" s="14" t="s">
        <v>154</v>
      </c>
      <c r="B15" s="12" t="s">
        <v>16</v>
      </c>
      <c r="C15" s="12"/>
      <c r="D15" s="15"/>
      <c r="E15" s="50"/>
      <c r="F15" s="50"/>
      <c r="G15" s="50"/>
      <c r="H15" s="15"/>
      <c r="I15" s="15"/>
      <c r="J15" s="15"/>
      <c r="K15" s="15"/>
      <c r="L15" s="15"/>
      <c r="M15" s="15"/>
      <c r="N15" s="15">
        <v>5.0000000000000001E-3</v>
      </c>
    </row>
    <row r="16" spans="1:14" s="2" customFormat="1" x14ac:dyDescent="0.3">
      <c r="A16" s="14" t="s">
        <v>143</v>
      </c>
      <c r="B16" s="12" t="s">
        <v>16</v>
      </c>
      <c r="C16" s="12"/>
      <c r="D16" s="15">
        <v>2E-3</v>
      </c>
      <c r="E16" s="50"/>
      <c r="F16" s="50"/>
      <c r="G16" s="50"/>
      <c r="H16" s="15"/>
      <c r="I16" s="15"/>
      <c r="J16" s="15"/>
      <c r="K16" s="15"/>
      <c r="L16" s="15">
        <v>4.0000000000000001E-3</v>
      </c>
      <c r="M16" s="15"/>
      <c r="N16" s="15">
        <v>8.9999999999999993E-3</v>
      </c>
    </row>
    <row r="17" spans="1:14" s="2" customFormat="1" x14ac:dyDescent="0.3">
      <c r="A17" s="14" t="s">
        <v>96</v>
      </c>
      <c r="B17" s="12" t="s">
        <v>16</v>
      </c>
      <c r="C17" s="12"/>
      <c r="D17" s="15"/>
      <c r="E17" s="50"/>
      <c r="F17" s="50"/>
      <c r="G17" s="50"/>
      <c r="H17" s="16">
        <v>0.106</v>
      </c>
      <c r="I17" s="16"/>
      <c r="J17" s="16"/>
      <c r="K17" s="16"/>
      <c r="L17" s="16"/>
      <c r="M17" s="16"/>
      <c r="N17" s="16"/>
    </row>
    <row r="18" spans="1:14" s="2" customFormat="1" x14ac:dyDescent="0.3">
      <c r="A18" s="14" t="s">
        <v>95</v>
      </c>
      <c r="B18" s="12" t="s">
        <v>16</v>
      </c>
      <c r="C18" s="12"/>
      <c r="D18" s="15"/>
      <c r="E18" s="50"/>
      <c r="F18" s="50"/>
      <c r="G18" s="50"/>
      <c r="H18" s="16">
        <v>0.106</v>
      </c>
      <c r="I18" s="16"/>
      <c r="J18" s="16"/>
      <c r="K18" s="16"/>
      <c r="L18" s="16"/>
      <c r="M18" s="16"/>
      <c r="N18" s="16"/>
    </row>
    <row r="19" spans="1:14" s="2" customFormat="1" x14ac:dyDescent="0.3">
      <c r="A19" s="11" t="s">
        <v>91</v>
      </c>
      <c r="B19" s="12" t="s">
        <v>16</v>
      </c>
      <c r="C19" s="12"/>
      <c r="D19" s="13"/>
      <c r="E19" s="49"/>
      <c r="F19" s="49"/>
      <c r="G19" s="49"/>
      <c r="H19" s="13">
        <v>3.0000000000000001E-3</v>
      </c>
      <c r="I19" s="13"/>
      <c r="J19" s="13"/>
      <c r="K19" s="13"/>
      <c r="L19" s="13"/>
      <c r="M19" s="13"/>
      <c r="N19" s="13"/>
    </row>
    <row r="20" spans="1:14" s="2" customFormat="1" x14ac:dyDescent="0.3">
      <c r="A20" s="14" t="s">
        <v>24</v>
      </c>
      <c r="B20" s="12" t="s">
        <v>16</v>
      </c>
      <c r="C20" s="12"/>
      <c r="D20" s="15">
        <v>3.0000000000000001E-3</v>
      </c>
      <c r="E20" s="50"/>
      <c r="F20" s="50"/>
      <c r="G20" s="50"/>
      <c r="H20" s="15">
        <v>2E-3</v>
      </c>
      <c r="I20" s="15"/>
      <c r="J20" s="15">
        <v>2E-3</v>
      </c>
      <c r="K20" s="15"/>
      <c r="L20" s="15">
        <v>5.0000000000000001E-3</v>
      </c>
      <c r="M20" s="15"/>
      <c r="N20" s="15">
        <v>3.0000000000000001E-3</v>
      </c>
    </row>
    <row r="21" spans="1:14" s="2" customFormat="1" x14ac:dyDescent="0.3">
      <c r="A21" s="11" t="s">
        <v>87</v>
      </c>
      <c r="B21" s="12" t="s">
        <v>16</v>
      </c>
      <c r="C21" s="12"/>
      <c r="D21" s="15">
        <v>1.7999999999999999E-2</v>
      </c>
      <c r="E21" s="50"/>
      <c r="F21" s="51"/>
      <c r="G21" s="51"/>
      <c r="H21" s="21">
        <v>1.2999999999999999E-2</v>
      </c>
      <c r="I21" s="21"/>
      <c r="J21" s="21">
        <v>1.6E-2</v>
      </c>
      <c r="K21" s="21"/>
      <c r="L21" s="21"/>
      <c r="M21" s="21"/>
      <c r="N21" s="21">
        <v>0.02</v>
      </c>
    </row>
    <row r="22" spans="1:14" s="2" customFormat="1" x14ac:dyDescent="0.3">
      <c r="A22" s="11" t="s">
        <v>70</v>
      </c>
      <c r="B22" s="12" t="s">
        <v>16</v>
      </c>
      <c r="C22" s="12"/>
      <c r="D22" s="15">
        <v>1.7000000000000001E-2</v>
      </c>
      <c r="E22" s="50"/>
      <c r="F22" s="51"/>
      <c r="G22" s="51"/>
      <c r="H22" s="21"/>
      <c r="I22" s="21"/>
      <c r="J22" s="21"/>
      <c r="K22" s="21"/>
      <c r="L22" s="21">
        <v>2.1000000000000001E-2</v>
      </c>
      <c r="M22" s="21"/>
      <c r="N22" s="21">
        <v>2.3E-2</v>
      </c>
    </row>
    <row r="23" spans="1:14" s="2" customFormat="1" x14ac:dyDescent="0.3">
      <c r="A23" s="11" t="s">
        <v>71</v>
      </c>
      <c r="B23" s="12" t="s">
        <v>16</v>
      </c>
      <c r="C23" s="12"/>
      <c r="D23" s="15">
        <v>6.0000000000000001E-3</v>
      </c>
      <c r="E23" s="50"/>
      <c r="F23" s="51"/>
      <c r="G23" s="51"/>
      <c r="H23" s="21"/>
      <c r="I23" s="21"/>
      <c r="J23" s="21"/>
      <c r="K23" s="21"/>
      <c r="L23" s="21"/>
      <c r="M23" s="21"/>
      <c r="N23" s="21"/>
    </row>
    <row r="24" spans="1:14" s="2" customFormat="1" x14ac:dyDescent="0.3">
      <c r="A24" s="11" t="s">
        <v>18</v>
      </c>
      <c r="B24" s="12" t="s">
        <v>16</v>
      </c>
      <c r="C24" s="12"/>
      <c r="D24" s="15"/>
      <c r="E24" s="50"/>
      <c r="F24" s="51"/>
      <c r="G24" s="51"/>
      <c r="H24" s="21">
        <v>7.0000000000000001E-3</v>
      </c>
      <c r="I24" s="21"/>
      <c r="J24" s="21"/>
      <c r="K24" s="21"/>
      <c r="L24" s="21">
        <v>1.0999999999999999E-2</v>
      </c>
      <c r="M24" s="21"/>
      <c r="N24" s="21"/>
    </row>
    <row r="25" spans="1:14" s="2" customFormat="1" x14ac:dyDescent="0.3">
      <c r="A25" s="11" t="s">
        <v>59</v>
      </c>
      <c r="B25" s="12" t="s">
        <v>16</v>
      </c>
      <c r="C25" s="12"/>
      <c r="D25" s="15">
        <v>2.1000000000000001E-2</v>
      </c>
      <c r="E25" s="50"/>
      <c r="F25" s="51"/>
      <c r="G25" s="51"/>
      <c r="H25" s="21">
        <v>4.2000000000000003E-2</v>
      </c>
      <c r="I25" s="21"/>
      <c r="J25" s="21"/>
      <c r="K25" s="21"/>
      <c r="L25" s="21">
        <v>2.5000000000000001E-2</v>
      </c>
      <c r="M25" s="21"/>
      <c r="N25" s="21">
        <v>3.1E-2</v>
      </c>
    </row>
    <row r="26" spans="1:14" s="2" customFormat="1" x14ac:dyDescent="0.3">
      <c r="A26" s="11" t="s">
        <v>92</v>
      </c>
      <c r="B26" s="12" t="s">
        <v>16</v>
      </c>
      <c r="C26" s="12"/>
      <c r="D26" s="15"/>
      <c r="E26" s="50"/>
      <c r="F26" s="51"/>
      <c r="G26" s="51"/>
      <c r="H26" s="21">
        <v>2.3E-2</v>
      </c>
      <c r="I26" s="21"/>
      <c r="J26" s="21">
        <v>7.0000000000000001E-3</v>
      </c>
      <c r="K26" s="21"/>
      <c r="L26" s="21">
        <v>8.9999999999999993E-3</v>
      </c>
      <c r="M26" s="21"/>
      <c r="N26" s="21">
        <v>8.0000000000000002E-3</v>
      </c>
    </row>
    <row r="27" spans="1:14" s="2" customFormat="1" x14ac:dyDescent="0.3">
      <c r="A27" s="11" t="s">
        <v>72</v>
      </c>
      <c r="B27" s="12" t="s">
        <v>16</v>
      </c>
      <c r="C27" s="12"/>
      <c r="D27" s="15"/>
      <c r="E27" s="50"/>
      <c r="F27" s="51"/>
      <c r="G27" s="51"/>
      <c r="H27" s="21">
        <v>7.0000000000000001E-3</v>
      </c>
      <c r="I27" s="21"/>
      <c r="J27" s="21"/>
      <c r="K27" s="21"/>
      <c r="L27" s="21">
        <v>0.01</v>
      </c>
      <c r="M27" s="21"/>
      <c r="N27" s="21"/>
    </row>
    <row r="28" spans="1:14" s="2" customFormat="1" x14ac:dyDescent="0.3">
      <c r="A28" s="14" t="s">
        <v>33</v>
      </c>
      <c r="B28" s="12" t="s">
        <v>16</v>
      </c>
      <c r="C28" s="12"/>
      <c r="D28" s="15"/>
      <c r="E28" s="50"/>
      <c r="F28" s="50"/>
      <c r="G28" s="50"/>
      <c r="H28" s="15"/>
      <c r="I28" s="15"/>
      <c r="J28" s="15"/>
      <c r="K28" s="15"/>
      <c r="L28" s="15">
        <v>3.0000000000000001E-3</v>
      </c>
      <c r="M28" s="15">
        <v>6.0000000000000001E-3</v>
      </c>
      <c r="N28" s="15"/>
    </row>
    <row r="29" spans="1:14" s="2" customFormat="1" x14ac:dyDescent="0.3">
      <c r="A29" s="11" t="s">
        <v>64</v>
      </c>
      <c r="B29" s="12" t="s">
        <v>16</v>
      </c>
      <c r="C29" s="9"/>
      <c r="D29" s="9"/>
      <c r="E29" s="49"/>
      <c r="F29" s="49"/>
      <c r="G29" s="49"/>
      <c r="H29" s="9"/>
      <c r="I29" s="9"/>
      <c r="J29" s="9"/>
      <c r="K29" s="9"/>
      <c r="L29" s="13">
        <v>5.0000000000000001E-3</v>
      </c>
      <c r="M29" s="13"/>
      <c r="N29" s="13">
        <v>4.0000000000000001E-3</v>
      </c>
    </row>
    <row r="30" spans="1:14" s="2" customFormat="1" x14ac:dyDescent="0.3">
      <c r="A30" s="14" t="s">
        <v>88</v>
      </c>
      <c r="B30" s="12" t="s">
        <v>16</v>
      </c>
      <c r="C30" s="12"/>
      <c r="D30" s="15">
        <v>2E-3</v>
      </c>
      <c r="E30" s="50"/>
      <c r="F30" s="50"/>
      <c r="G30" s="50"/>
      <c r="H30" s="15"/>
      <c r="I30" s="15"/>
      <c r="J30" s="15"/>
      <c r="K30" s="15"/>
      <c r="L30" s="15"/>
      <c r="M30" s="15"/>
      <c r="N30" s="15"/>
    </row>
    <row r="31" spans="1:14" x14ac:dyDescent="0.3">
      <c r="A31" s="14" t="s">
        <v>46</v>
      </c>
      <c r="B31" s="12" t="s">
        <v>16</v>
      </c>
      <c r="C31" s="12"/>
      <c r="D31" s="15"/>
      <c r="E31" s="50"/>
      <c r="F31" s="50"/>
      <c r="G31" s="50"/>
      <c r="H31" s="15"/>
      <c r="I31" s="15"/>
      <c r="J31" s="15"/>
      <c r="K31" s="15"/>
      <c r="L31" s="15">
        <v>5.0999999999999997E-2</v>
      </c>
      <c r="M31" s="15"/>
      <c r="N31" s="15">
        <v>1.0999999999999999E-2</v>
      </c>
    </row>
    <row r="32" spans="1:14" x14ac:dyDescent="0.3">
      <c r="A32" s="11" t="s">
        <v>17</v>
      </c>
      <c r="B32" s="12" t="s">
        <v>16</v>
      </c>
      <c r="C32" s="12"/>
      <c r="D32" s="15"/>
      <c r="E32" s="50"/>
      <c r="F32" s="51"/>
      <c r="G32" s="51"/>
      <c r="H32" s="21"/>
      <c r="I32" s="21"/>
      <c r="J32" s="21"/>
      <c r="K32" s="21"/>
      <c r="L32" s="21">
        <v>3.0000000000000001E-3</v>
      </c>
      <c r="M32" s="21"/>
      <c r="N32" s="21">
        <v>6.0000000000000001E-3</v>
      </c>
    </row>
    <row r="33" spans="1:14" x14ac:dyDescent="0.3">
      <c r="A33" s="11" t="s">
        <v>73</v>
      </c>
      <c r="B33" s="12" t="s">
        <v>16</v>
      </c>
      <c r="C33" s="12"/>
      <c r="D33" s="15">
        <v>1.2E-2</v>
      </c>
      <c r="E33" s="50"/>
      <c r="F33" s="51"/>
      <c r="G33" s="51"/>
      <c r="H33" s="21"/>
      <c r="I33" s="21"/>
      <c r="J33" s="21"/>
      <c r="K33" s="21"/>
      <c r="L33" s="21">
        <v>7.0000000000000001E-3</v>
      </c>
      <c r="M33" s="21"/>
      <c r="N33" s="21">
        <v>0.04</v>
      </c>
    </row>
    <row r="34" spans="1:14" x14ac:dyDescent="0.3">
      <c r="A34" s="11" t="s">
        <v>74</v>
      </c>
      <c r="B34" s="12" t="s">
        <v>16</v>
      </c>
      <c r="C34" s="12"/>
      <c r="D34" s="15"/>
      <c r="E34" s="50"/>
      <c r="F34" s="51"/>
      <c r="G34" s="51"/>
      <c r="H34" s="21"/>
      <c r="I34" s="21"/>
      <c r="J34" s="21"/>
      <c r="K34" s="21"/>
      <c r="L34" s="21"/>
      <c r="M34" s="21"/>
      <c r="N34" s="21">
        <v>2.1000000000000001E-2</v>
      </c>
    </row>
    <row r="35" spans="1:14" x14ac:dyDescent="0.3">
      <c r="A35" s="14" t="s">
        <v>75</v>
      </c>
      <c r="B35" s="12" t="s">
        <v>16</v>
      </c>
      <c r="C35" s="12"/>
      <c r="D35" s="15"/>
      <c r="E35" s="50"/>
      <c r="F35" s="50"/>
      <c r="G35" s="50"/>
      <c r="H35" s="15">
        <v>0.16400000000000001</v>
      </c>
      <c r="I35" s="15"/>
      <c r="J35" s="15"/>
      <c r="K35" s="15"/>
      <c r="L35" s="15"/>
      <c r="M35" s="15"/>
      <c r="N35" s="15"/>
    </row>
    <row r="36" spans="1:14" x14ac:dyDescent="0.3">
      <c r="A36" s="14" t="s">
        <v>22</v>
      </c>
      <c r="B36" s="12" t="s">
        <v>16</v>
      </c>
      <c r="C36" s="12"/>
      <c r="D36" s="15"/>
      <c r="E36" s="50"/>
      <c r="F36" s="50"/>
      <c r="G36" s="50"/>
      <c r="H36" s="15"/>
      <c r="I36" s="15"/>
      <c r="J36" s="15"/>
      <c r="K36" s="15"/>
      <c r="L36" s="15">
        <v>7.2999999999999995E-2</v>
      </c>
      <c r="M36" s="15"/>
      <c r="N36" s="15"/>
    </row>
    <row r="37" spans="1:14" x14ac:dyDescent="0.3">
      <c r="A37" s="11" t="s">
        <v>90</v>
      </c>
      <c r="B37" s="12" t="s">
        <v>16</v>
      </c>
      <c r="C37" s="9"/>
      <c r="D37" s="9"/>
      <c r="E37" s="49"/>
      <c r="F37" s="49"/>
      <c r="G37" s="49"/>
      <c r="H37" s="13">
        <v>1E-3</v>
      </c>
      <c r="I37" s="13"/>
      <c r="J37" s="13"/>
      <c r="K37" s="13"/>
      <c r="L37" s="13"/>
      <c r="M37" s="13"/>
      <c r="N37" s="13"/>
    </row>
    <row r="38" spans="1:14" x14ac:dyDescent="0.3">
      <c r="A38" s="11" t="s">
        <v>139</v>
      </c>
      <c r="B38" s="12" t="s">
        <v>16</v>
      </c>
      <c r="C38" s="12"/>
      <c r="D38" s="15"/>
      <c r="E38" s="50"/>
      <c r="F38" s="51"/>
      <c r="G38" s="51"/>
      <c r="H38" s="21"/>
      <c r="I38" s="21"/>
      <c r="J38" s="21"/>
      <c r="K38" s="21"/>
      <c r="L38" s="21"/>
      <c r="M38" s="21"/>
      <c r="N38" s="21">
        <v>8.9999999999999993E-3</v>
      </c>
    </row>
    <row r="39" spans="1:14" x14ac:dyDescent="0.3">
      <c r="A39" s="14" t="s">
        <v>141</v>
      </c>
      <c r="B39" s="12" t="s">
        <v>16</v>
      </c>
      <c r="C39" s="12"/>
      <c r="D39" s="15"/>
      <c r="E39" s="50"/>
      <c r="F39" s="50"/>
      <c r="G39" s="50"/>
      <c r="H39" s="15"/>
      <c r="I39" s="15"/>
      <c r="J39" s="15"/>
      <c r="K39" s="15"/>
      <c r="L39" s="15">
        <v>7.0000000000000001E-3</v>
      </c>
      <c r="M39" s="15"/>
      <c r="N39" s="15"/>
    </row>
    <row r="40" spans="1:14" x14ac:dyDescent="0.3">
      <c r="A40" s="11" t="s">
        <v>124</v>
      </c>
      <c r="B40" s="12" t="s">
        <v>16</v>
      </c>
      <c r="C40" s="9"/>
      <c r="D40" s="9"/>
      <c r="E40" s="49"/>
      <c r="F40" s="49"/>
      <c r="G40" s="49"/>
      <c r="H40" s="9"/>
      <c r="I40" s="9"/>
      <c r="J40" s="9"/>
      <c r="K40" s="9"/>
      <c r="L40" s="13">
        <v>4.0000000000000001E-3</v>
      </c>
      <c r="M40" s="13"/>
      <c r="N40" s="13"/>
    </row>
    <row r="41" spans="1:14" x14ac:dyDescent="0.3">
      <c r="A41" s="11" t="s">
        <v>125</v>
      </c>
      <c r="B41" s="12" t="s">
        <v>16</v>
      </c>
      <c r="C41" s="9"/>
      <c r="D41" s="9"/>
      <c r="E41" s="49"/>
      <c r="F41" s="49"/>
      <c r="G41" s="49"/>
      <c r="H41" s="9"/>
      <c r="I41" s="9"/>
      <c r="J41" s="9"/>
      <c r="K41" s="9"/>
      <c r="L41" s="13">
        <v>2E-3</v>
      </c>
      <c r="M41" s="13"/>
      <c r="N41" s="13"/>
    </row>
    <row r="42" spans="1:14" x14ac:dyDescent="0.3">
      <c r="A42" s="14" t="s">
        <v>111</v>
      </c>
      <c r="B42" s="12" t="s">
        <v>16</v>
      </c>
      <c r="C42" s="12"/>
      <c r="D42" s="15"/>
      <c r="E42" s="50"/>
      <c r="F42" s="50"/>
      <c r="G42" s="50"/>
      <c r="H42" s="15"/>
      <c r="I42" s="15"/>
      <c r="J42" s="15">
        <v>6.0999999999999999E-2</v>
      </c>
      <c r="K42" s="15"/>
      <c r="L42" s="15"/>
      <c r="M42" s="15"/>
      <c r="N42" s="15"/>
    </row>
    <row r="43" spans="1:14" x14ac:dyDescent="0.3">
      <c r="A43" s="14" t="s">
        <v>113</v>
      </c>
      <c r="B43" s="12" t="s">
        <v>16</v>
      </c>
      <c r="C43" s="12"/>
      <c r="D43" s="15"/>
      <c r="E43" s="50"/>
      <c r="F43" s="50"/>
      <c r="G43" s="50"/>
      <c r="H43" s="15"/>
      <c r="I43" s="15"/>
      <c r="J43" s="15">
        <v>6.4000000000000001E-2</v>
      </c>
      <c r="K43" s="15"/>
      <c r="L43" s="15"/>
      <c r="M43" s="15"/>
      <c r="N43" s="15"/>
    </row>
    <row r="44" spans="1:14" x14ac:dyDescent="0.3">
      <c r="A44" s="14" t="s">
        <v>32</v>
      </c>
      <c r="B44" s="12" t="s">
        <v>16</v>
      </c>
      <c r="C44" s="12"/>
      <c r="D44" s="15"/>
      <c r="E44" s="50"/>
      <c r="F44" s="50"/>
      <c r="G44" s="50"/>
      <c r="H44" s="15"/>
      <c r="I44" s="15"/>
      <c r="J44" s="15"/>
      <c r="K44" s="15"/>
      <c r="L44" s="15">
        <v>0.126</v>
      </c>
      <c r="M44" s="15"/>
      <c r="N44" s="15">
        <v>9.4E-2</v>
      </c>
    </row>
    <row r="45" spans="1:14" x14ac:dyDescent="0.3">
      <c r="A45" s="11" t="s">
        <v>77</v>
      </c>
      <c r="B45" s="12" t="s">
        <v>16</v>
      </c>
      <c r="C45" s="12"/>
      <c r="D45" s="15"/>
      <c r="E45" s="50"/>
      <c r="F45" s="51"/>
      <c r="G45" s="51"/>
      <c r="H45" s="21"/>
      <c r="I45" s="21"/>
      <c r="J45" s="21"/>
      <c r="K45" s="21"/>
      <c r="L45" s="21">
        <v>1.2999999999999999E-2</v>
      </c>
      <c r="M45" s="21"/>
      <c r="N45" s="21"/>
    </row>
    <row r="46" spans="1:14" x14ac:dyDescent="0.3">
      <c r="A46" s="11" t="s">
        <v>60</v>
      </c>
      <c r="B46" s="12" t="s">
        <v>16</v>
      </c>
      <c r="C46" s="12"/>
      <c r="D46" s="15">
        <v>0.09</v>
      </c>
      <c r="E46" s="50"/>
      <c r="F46" s="51"/>
      <c r="G46" s="51"/>
      <c r="H46" s="21">
        <v>0.02</v>
      </c>
      <c r="I46" s="21"/>
      <c r="J46" s="21">
        <v>0.01</v>
      </c>
      <c r="K46" s="21"/>
      <c r="L46" s="21">
        <v>0.05</v>
      </c>
      <c r="M46" s="21"/>
      <c r="N46" s="21">
        <v>0.09</v>
      </c>
    </row>
    <row r="47" spans="1:14" x14ac:dyDescent="0.3">
      <c r="A47" s="11" t="s">
        <v>84</v>
      </c>
      <c r="B47" s="12" t="s">
        <v>16</v>
      </c>
      <c r="C47" s="12"/>
      <c r="D47" s="15"/>
      <c r="E47" s="50"/>
      <c r="F47" s="51"/>
      <c r="G47" s="51"/>
      <c r="H47" s="21"/>
      <c r="I47" s="21"/>
      <c r="J47" s="21"/>
      <c r="K47" s="21"/>
      <c r="L47" s="21">
        <v>0.08</v>
      </c>
      <c r="M47" s="21"/>
      <c r="N47" s="21">
        <v>0.06</v>
      </c>
    </row>
    <row r="48" spans="1:14" x14ac:dyDescent="0.3">
      <c r="A48" s="14" t="s">
        <v>93</v>
      </c>
      <c r="B48" s="12" t="s">
        <v>16</v>
      </c>
      <c r="C48" s="12"/>
      <c r="D48" s="15">
        <v>0.28999999999999998</v>
      </c>
      <c r="E48" s="50"/>
      <c r="F48" s="50"/>
      <c r="G48" s="50"/>
      <c r="H48" s="16">
        <v>0.22</v>
      </c>
      <c r="I48" s="16"/>
      <c r="J48" s="16"/>
      <c r="K48" s="16"/>
      <c r="L48" s="16">
        <v>0.28999999999999998</v>
      </c>
      <c r="M48" s="16"/>
      <c r="N48" s="16">
        <v>0.28000000000000003</v>
      </c>
    </row>
    <row r="49" spans="1:14" x14ac:dyDescent="0.3">
      <c r="A49" s="14" t="s">
        <v>61</v>
      </c>
      <c r="B49" s="12" t="s">
        <v>16</v>
      </c>
      <c r="C49" s="12"/>
      <c r="D49" s="15">
        <v>9.7000000000000003E-2</v>
      </c>
      <c r="E49" s="50"/>
      <c r="F49" s="50"/>
      <c r="G49" s="50"/>
      <c r="H49" s="21">
        <v>6.0999999999999999E-2</v>
      </c>
      <c r="I49" s="21"/>
      <c r="J49" s="21"/>
      <c r="K49" s="21"/>
      <c r="L49" s="21">
        <v>7.8E-2</v>
      </c>
      <c r="M49" s="21"/>
      <c r="N49" s="21">
        <v>0.106</v>
      </c>
    </row>
    <row r="50" spans="1:14" x14ac:dyDescent="0.3">
      <c r="A50" s="14" t="s">
        <v>94</v>
      </c>
      <c r="B50" s="12" t="s">
        <v>16</v>
      </c>
      <c r="C50" s="12"/>
      <c r="D50" s="15">
        <v>9.0999999999999998E-2</v>
      </c>
      <c r="E50" s="50"/>
      <c r="F50" s="50"/>
      <c r="G50" s="50"/>
      <c r="H50" s="16">
        <v>8.6999999999999994E-2</v>
      </c>
      <c r="I50" s="16"/>
      <c r="J50" s="16">
        <v>2.9000000000000001E-2</v>
      </c>
      <c r="K50" s="16"/>
      <c r="L50" s="16">
        <v>0.10199999999999999</v>
      </c>
      <c r="M50" s="16"/>
      <c r="N50" s="16">
        <v>0.122</v>
      </c>
    </row>
    <row r="51" spans="1:14" x14ac:dyDescent="0.3">
      <c r="A51" s="14" t="s">
        <v>82</v>
      </c>
      <c r="B51" s="12" t="s">
        <v>16</v>
      </c>
      <c r="C51" s="12"/>
      <c r="D51" s="15">
        <v>5.0000000000000001E-3</v>
      </c>
      <c r="E51" s="50"/>
      <c r="F51" s="50"/>
      <c r="G51" s="50"/>
      <c r="H51" s="21">
        <v>3.5999999999999997E-2</v>
      </c>
      <c r="I51" s="21"/>
      <c r="J51" s="21"/>
      <c r="K51" s="21"/>
      <c r="L51" s="21">
        <v>1.4999999999999999E-2</v>
      </c>
      <c r="M51" s="21"/>
      <c r="N51" s="21">
        <v>1.0999999999999999E-2</v>
      </c>
    </row>
    <row r="52" spans="1:14" x14ac:dyDescent="0.3">
      <c r="A52" s="14" t="s">
        <v>153</v>
      </c>
      <c r="B52" s="12" t="s">
        <v>16</v>
      </c>
      <c r="C52" s="12"/>
      <c r="D52" s="15"/>
      <c r="E52" s="50"/>
      <c r="F52" s="50"/>
      <c r="G52" s="50"/>
      <c r="H52" s="16"/>
      <c r="I52" s="16"/>
      <c r="J52" s="16"/>
      <c r="K52" s="16"/>
      <c r="L52" s="16"/>
      <c r="M52" s="16"/>
      <c r="N52" s="16">
        <v>8.9999999999999993E-3</v>
      </c>
    </row>
    <row r="53" spans="1:14" x14ac:dyDescent="0.3">
      <c r="A53" s="11" t="s">
        <v>25</v>
      </c>
      <c r="B53" s="12" t="s">
        <v>16</v>
      </c>
      <c r="C53" s="12"/>
      <c r="D53" s="21">
        <v>7.0000000000000001E-3</v>
      </c>
      <c r="E53" s="50"/>
      <c r="F53" s="51"/>
      <c r="G53" s="51"/>
      <c r="H53" s="21"/>
      <c r="I53" s="21"/>
      <c r="J53" s="21">
        <v>1.2E-2</v>
      </c>
      <c r="K53" s="21"/>
      <c r="L53" s="21"/>
      <c r="M53" s="21"/>
      <c r="N53" s="21">
        <v>3.0000000000000001E-3</v>
      </c>
    </row>
    <row r="54" spans="1:14" x14ac:dyDescent="0.3">
      <c r="A54" s="14" t="s">
        <v>76</v>
      </c>
      <c r="B54" s="12" t="s">
        <v>16</v>
      </c>
      <c r="C54" s="12"/>
      <c r="D54" s="15"/>
      <c r="E54" s="50"/>
      <c r="F54" s="50"/>
      <c r="G54" s="50"/>
      <c r="H54" s="15"/>
      <c r="I54" s="15"/>
      <c r="J54" s="15"/>
      <c r="K54" s="15"/>
      <c r="L54" s="15">
        <v>3.0000000000000001E-3</v>
      </c>
      <c r="M54" s="15"/>
      <c r="N54" s="15"/>
    </row>
    <row r="55" spans="1:14" x14ac:dyDescent="0.3">
      <c r="A55" s="14" t="s">
        <v>103</v>
      </c>
      <c r="B55" s="12" t="s">
        <v>16</v>
      </c>
      <c r="C55" s="12"/>
      <c r="D55" s="15"/>
      <c r="E55" s="50"/>
      <c r="F55" s="50"/>
      <c r="G55" s="50"/>
      <c r="H55" s="15"/>
      <c r="I55" s="15"/>
      <c r="J55" s="15"/>
      <c r="K55" s="15"/>
      <c r="L55" s="15">
        <v>3.0000000000000001E-3</v>
      </c>
      <c r="M55" s="15"/>
      <c r="N55" s="15"/>
    </row>
    <row r="56" spans="1:14" x14ac:dyDescent="0.3">
      <c r="A56" s="14" t="s">
        <v>10</v>
      </c>
      <c r="B56" s="12" t="s">
        <v>16</v>
      </c>
      <c r="C56" s="12"/>
      <c r="D56" s="15">
        <v>2.4E-2</v>
      </c>
      <c r="E56" s="50"/>
      <c r="F56" s="50"/>
      <c r="G56" s="50"/>
      <c r="H56" s="21"/>
      <c r="I56" s="21"/>
      <c r="J56" s="21"/>
      <c r="K56" s="21"/>
      <c r="L56" s="21"/>
      <c r="M56" s="21"/>
      <c r="N56" s="21">
        <v>5.1999999999999998E-2</v>
      </c>
    </row>
    <row r="57" spans="1:14" x14ac:dyDescent="0.3">
      <c r="A57" s="11" t="s">
        <v>65</v>
      </c>
      <c r="B57" s="12" t="s">
        <v>16</v>
      </c>
      <c r="C57" s="9"/>
      <c r="D57" s="9"/>
      <c r="E57" s="49"/>
      <c r="F57" s="49"/>
      <c r="G57" s="49"/>
      <c r="H57" s="13"/>
      <c r="I57" s="13"/>
      <c r="J57" s="13"/>
      <c r="K57" s="13"/>
      <c r="L57" s="13">
        <v>3.1E-2</v>
      </c>
      <c r="M57" s="13"/>
      <c r="N57" s="13">
        <v>6.0000000000000001E-3</v>
      </c>
    </row>
    <row r="58" spans="1:14" x14ac:dyDescent="0.3">
      <c r="A58" s="14" t="s">
        <v>21</v>
      </c>
      <c r="B58" s="12" t="s">
        <v>16</v>
      </c>
      <c r="C58" s="12"/>
      <c r="D58" s="15"/>
      <c r="E58" s="50"/>
      <c r="F58" s="50"/>
      <c r="G58" s="50"/>
      <c r="H58" s="15"/>
      <c r="I58" s="15"/>
      <c r="J58" s="15"/>
      <c r="K58" s="15"/>
      <c r="L58" s="15">
        <v>1.2999999999999999E-2</v>
      </c>
      <c r="M58" s="15"/>
      <c r="N58" s="15">
        <v>7.0000000000000001E-3</v>
      </c>
    </row>
    <row r="59" spans="1:14" x14ac:dyDescent="0.3">
      <c r="A59" s="11" t="s">
        <v>30</v>
      </c>
      <c r="B59" s="12" t="s">
        <v>16</v>
      </c>
      <c r="C59" s="12"/>
      <c r="D59" s="13"/>
      <c r="E59" s="49"/>
      <c r="F59" s="49"/>
      <c r="G59" s="49"/>
      <c r="H59" s="13">
        <v>4.0000000000000001E-3</v>
      </c>
      <c r="I59" s="13"/>
      <c r="J59" s="13"/>
      <c r="K59" s="13"/>
      <c r="L59" s="13"/>
      <c r="M59" s="13"/>
      <c r="N59" s="13"/>
    </row>
    <row r="60" spans="1:14" x14ac:dyDescent="0.3">
      <c r="A60" s="11" t="s">
        <v>66</v>
      </c>
      <c r="B60" s="12" t="s">
        <v>16</v>
      </c>
      <c r="C60" s="12"/>
      <c r="D60" s="13"/>
      <c r="E60" s="49"/>
      <c r="F60" s="49"/>
      <c r="G60" s="49"/>
      <c r="H60" s="13"/>
      <c r="I60" s="13"/>
      <c r="J60" s="13">
        <v>5.0000000000000001E-3</v>
      </c>
      <c r="K60" s="13"/>
      <c r="L60" s="13">
        <v>0.01</v>
      </c>
      <c r="M60" s="13"/>
      <c r="N60" s="13">
        <v>5.0000000000000001E-3</v>
      </c>
    </row>
    <row r="61" spans="1:14" x14ac:dyDescent="0.3">
      <c r="A61" s="11" t="s">
        <v>117</v>
      </c>
      <c r="B61" s="12" t="s">
        <v>16</v>
      </c>
      <c r="C61" s="12"/>
      <c r="D61" s="13"/>
      <c r="E61" s="49"/>
      <c r="F61" s="49"/>
      <c r="G61" s="49"/>
      <c r="H61" s="13"/>
      <c r="I61" s="13"/>
      <c r="J61" s="13"/>
      <c r="K61" s="13"/>
      <c r="L61" s="13">
        <v>3.0000000000000001E-3</v>
      </c>
      <c r="M61" s="13">
        <v>2E-3</v>
      </c>
      <c r="N61" s="13"/>
    </row>
    <row r="62" spans="1:14" x14ac:dyDescent="0.3">
      <c r="A62" s="14" t="s">
        <v>97</v>
      </c>
      <c r="B62" s="12" t="s">
        <v>16</v>
      </c>
      <c r="C62" s="12"/>
      <c r="D62" s="15"/>
      <c r="E62" s="50"/>
      <c r="F62" s="50"/>
      <c r="G62" s="50"/>
      <c r="H62" s="15">
        <v>2.7E-2</v>
      </c>
      <c r="I62" s="15"/>
      <c r="J62" s="15"/>
      <c r="K62" s="15"/>
      <c r="L62" s="15"/>
      <c r="M62" s="15"/>
      <c r="N62" s="15"/>
    </row>
    <row r="63" spans="1:14" x14ac:dyDescent="0.3">
      <c r="A63" s="11" t="s">
        <v>98</v>
      </c>
      <c r="B63" s="12" t="s">
        <v>16</v>
      </c>
      <c r="C63" s="9"/>
      <c r="D63" s="9"/>
      <c r="E63" s="49"/>
      <c r="F63" s="49"/>
      <c r="G63" s="49"/>
      <c r="H63" s="9"/>
      <c r="I63" s="9"/>
      <c r="J63" s="9"/>
      <c r="K63" s="9"/>
      <c r="L63" s="13">
        <v>2.4E-2</v>
      </c>
      <c r="M63" s="13"/>
      <c r="N63" s="13"/>
    </row>
    <row r="64" spans="1:14" x14ac:dyDescent="0.3">
      <c r="A64" s="78" t="s">
        <v>28</v>
      </c>
      <c r="B64" s="76" t="s">
        <v>16</v>
      </c>
      <c r="C64" s="79">
        <f>SUM(C2:C63)</f>
        <v>0</v>
      </c>
      <c r="D64" s="79">
        <f>SUM(D2:D63)</f>
        <v>0.77899999999999991</v>
      </c>
      <c r="E64" s="80"/>
      <c r="F64" s="80"/>
      <c r="G64" s="80"/>
      <c r="H64" s="79">
        <f t="shared" ref="H64:N64" si="0">SUM(H2:H63)</f>
        <v>1.0599999999999998</v>
      </c>
      <c r="I64" s="79">
        <f t="shared" si="0"/>
        <v>0</v>
      </c>
      <c r="J64" s="79">
        <f t="shared" si="0"/>
        <v>0.41100000000000009</v>
      </c>
      <c r="K64" s="79">
        <f t="shared" si="0"/>
        <v>0</v>
      </c>
      <c r="L64" s="79">
        <f t="shared" si="0"/>
        <v>1.3479999999999996</v>
      </c>
      <c r="M64" s="79">
        <f t="shared" si="0"/>
        <v>8.0000000000000002E-3</v>
      </c>
      <c r="N64" s="79">
        <f t="shared" si="0"/>
        <v>1.1029999999999995</v>
      </c>
    </row>
    <row r="65" spans="1:15" s="68" customFormat="1" x14ac:dyDescent="0.3">
      <c r="A65" s="96"/>
      <c r="B65" s="43"/>
      <c r="C65" s="97"/>
      <c r="D65" s="97"/>
      <c r="E65" s="98"/>
      <c r="F65" s="98"/>
      <c r="G65" s="98"/>
      <c r="H65" s="97"/>
      <c r="I65" s="97"/>
      <c r="J65" s="97"/>
      <c r="K65" s="97"/>
      <c r="L65" s="97"/>
      <c r="M65" s="97"/>
      <c r="N65" s="97"/>
    </row>
    <row r="66" spans="1:15" x14ac:dyDescent="0.3">
      <c r="A66" s="48" t="s">
        <v>136</v>
      </c>
      <c r="B66" s="67" t="s">
        <v>16</v>
      </c>
      <c r="C66" s="19"/>
      <c r="D66" s="20"/>
      <c r="E66" s="52"/>
      <c r="F66" s="52"/>
      <c r="G66" s="52"/>
      <c r="H66" s="20"/>
      <c r="I66" s="20"/>
      <c r="J66" s="20"/>
      <c r="K66" s="69">
        <v>2.1999999999999999E-2</v>
      </c>
      <c r="L66" s="20"/>
      <c r="M66" s="20"/>
      <c r="N66" s="20"/>
      <c r="O66" t="s">
        <v>161</v>
      </c>
    </row>
    <row r="67" spans="1:15" x14ac:dyDescent="0.3">
      <c r="A67" s="18" t="s">
        <v>51</v>
      </c>
      <c r="B67" s="19" t="s">
        <v>16</v>
      </c>
      <c r="C67" s="19">
        <v>1.2E-2</v>
      </c>
      <c r="D67" s="23">
        <v>7.0000000000000001E-3</v>
      </c>
      <c r="E67" s="53"/>
      <c r="F67" s="53"/>
      <c r="G67" s="53"/>
      <c r="H67" s="23">
        <v>1.4E-2</v>
      </c>
      <c r="I67" s="23">
        <v>7.0000000000000001E-3</v>
      </c>
      <c r="J67" s="23">
        <v>1.0999999999999999E-2</v>
      </c>
      <c r="K67" s="23">
        <v>7.0000000000000001E-3</v>
      </c>
      <c r="L67" s="23">
        <v>7.0000000000000001E-3</v>
      </c>
      <c r="M67" s="23"/>
      <c r="N67" s="23">
        <v>8.9999999999999993E-3</v>
      </c>
      <c r="O67" t="s">
        <v>156</v>
      </c>
    </row>
    <row r="68" spans="1:15" x14ac:dyDescent="0.3">
      <c r="A68" s="18" t="s">
        <v>157</v>
      </c>
      <c r="B68" s="19" t="s">
        <v>16</v>
      </c>
      <c r="C68" s="19"/>
      <c r="D68" s="23"/>
      <c r="E68" s="53"/>
      <c r="F68" s="53"/>
      <c r="G68" s="53"/>
      <c r="H68" s="23"/>
      <c r="I68" s="23"/>
      <c r="J68" s="23"/>
      <c r="K68" s="23"/>
      <c r="L68" s="23">
        <v>0.02</v>
      </c>
      <c r="M68" s="23"/>
      <c r="N68" s="23"/>
      <c r="O68" t="s">
        <v>158</v>
      </c>
    </row>
    <row r="69" spans="1:15" x14ac:dyDescent="0.3">
      <c r="A69" s="18" t="s">
        <v>127</v>
      </c>
      <c r="B69" s="19" t="s">
        <v>16</v>
      </c>
      <c r="C69" s="19"/>
      <c r="D69" s="23"/>
      <c r="E69" s="53"/>
      <c r="F69" s="53"/>
      <c r="G69" s="53"/>
      <c r="H69" s="23"/>
      <c r="I69" s="23"/>
      <c r="J69" s="23">
        <v>0.03</v>
      </c>
      <c r="K69" s="23"/>
      <c r="L69" s="23"/>
      <c r="M69" s="23"/>
      <c r="N69" s="23"/>
      <c r="O69" t="s">
        <v>128</v>
      </c>
    </row>
    <row r="70" spans="1:15" x14ac:dyDescent="0.3">
      <c r="A70" s="18" t="s">
        <v>29</v>
      </c>
      <c r="B70" s="19" t="s">
        <v>16</v>
      </c>
      <c r="C70" s="19">
        <v>3.9E-2</v>
      </c>
      <c r="D70" s="19">
        <v>2.7E-2</v>
      </c>
      <c r="E70" s="54"/>
      <c r="F70" s="54"/>
      <c r="G70" s="54"/>
      <c r="H70" s="19">
        <v>7.1999999999999995E-2</v>
      </c>
      <c r="I70" s="19">
        <v>2.4E-2</v>
      </c>
      <c r="J70" s="19">
        <v>3.6999999999999998E-2</v>
      </c>
      <c r="K70" s="19">
        <v>2.1999999999999999E-2</v>
      </c>
      <c r="L70" s="19">
        <v>4.2999999999999997E-2</v>
      </c>
      <c r="M70" s="19"/>
      <c r="N70" s="19">
        <v>3.5999999999999997E-2</v>
      </c>
      <c r="O70" t="s">
        <v>159</v>
      </c>
    </row>
    <row r="71" spans="1:15" x14ac:dyDescent="0.3">
      <c r="A71" s="18" t="s">
        <v>15</v>
      </c>
      <c r="B71" s="19" t="s">
        <v>16</v>
      </c>
      <c r="C71" s="19">
        <v>0.19</v>
      </c>
      <c r="D71" s="19">
        <v>0.05</v>
      </c>
      <c r="E71" s="54"/>
      <c r="F71" s="54"/>
      <c r="G71" s="54"/>
      <c r="H71" s="19"/>
      <c r="I71" s="19"/>
      <c r="J71" s="19"/>
      <c r="K71" s="19"/>
      <c r="L71" s="19">
        <v>0.02</v>
      </c>
      <c r="M71" s="19"/>
      <c r="N71" s="19">
        <v>0.1</v>
      </c>
      <c r="O71" t="s">
        <v>160</v>
      </c>
    </row>
    <row r="72" spans="1:15" x14ac:dyDescent="0.3">
      <c r="A72" s="18" t="s">
        <v>53</v>
      </c>
      <c r="B72" s="19" t="s">
        <v>16</v>
      </c>
      <c r="C72" s="19">
        <v>0.01</v>
      </c>
      <c r="D72" s="19">
        <v>6.0000000000000001E-3</v>
      </c>
      <c r="E72" s="54"/>
      <c r="F72" s="54"/>
      <c r="G72" s="54"/>
      <c r="H72" s="19">
        <v>1.2E-2</v>
      </c>
      <c r="I72" s="19">
        <v>6.0000000000000001E-3</v>
      </c>
      <c r="J72" s="19">
        <v>6.0000000000000001E-3</v>
      </c>
      <c r="K72" s="19">
        <v>8.9999999999999993E-3</v>
      </c>
      <c r="L72" s="19">
        <v>1.2E-2</v>
      </c>
      <c r="M72" s="19"/>
      <c r="N72" s="19">
        <v>0.02</v>
      </c>
      <c r="O72" t="s">
        <v>54</v>
      </c>
    </row>
    <row r="73" spans="1:15" x14ac:dyDescent="0.3"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5" x14ac:dyDescent="0.3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sortState ref="A2:N6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79" workbookViewId="0">
      <selection activeCell="G101" sqref="G101"/>
    </sheetView>
  </sheetViews>
  <sheetFormatPr baseColWidth="10" defaultRowHeight="14.4" x14ac:dyDescent="0.3"/>
  <cols>
    <col min="1" max="1" width="32.44140625" style="1" customWidth="1"/>
    <col min="2" max="2" width="5.33203125" style="3" customWidth="1"/>
    <col min="3" max="3" width="11.33203125" style="3" customWidth="1"/>
    <col min="4" max="5" width="11.5546875" customWidth="1"/>
    <col min="6" max="6" width="11.5546875" style="8" customWidth="1"/>
    <col min="7" max="14" width="11.5546875" customWidth="1"/>
    <col min="15" max="15" width="11.5546875" style="27"/>
    <col min="16" max="16" width="11.5546875" style="40"/>
    <col min="17" max="18" width="11.5546875" style="24"/>
  </cols>
  <sheetData>
    <row r="1" spans="1:18" s="2" customFormat="1" ht="15" thickBot="1" x14ac:dyDescent="0.35">
      <c r="A1" s="9"/>
      <c r="B1" s="10"/>
      <c r="C1" s="9" t="s">
        <v>52</v>
      </c>
      <c r="D1" s="9" t="s">
        <v>0</v>
      </c>
      <c r="E1" s="55" t="s">
        <v>26</v>
      </c>
      <c r="F1" s="55" t="s">
        <v>1</v>
      </c>
      <c r="G1" s="55" t="s">
        <v>2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  <c r="N1" s="29" t="s">
        <v>9</v>
      </c>
      <c r="O1" s="30" t="s">
        <v>50</v>
      </c>
      <c r="P1" s="89" t="s">
        <v>155</v>
      </c>
      <c r="Q1" s="93" t="s">
        <v>48</v>
      </c>
      <c r="R1" s="26" t="s">
        <v>49</v>
      </c>
    </row>
    <row r="2" spans="1:18" s="2" customFormat="1" x14ac:dyDescent="0.3">
      <c r="A2" s="11" t="s">
        <v>138</v>
      </c>
      <c r="B2" s="12" t="s">
        <v>16</v>
      </c>
      <c r="C2" s="9"/>
      <c r="D2" s="9"/>
      <c r="E2" s="55"/>
      <c r="F2" s="55"/>
      <c r="G2" s="55"/>
      <c r="H2" s="9"/>
      <c r="I2" s="9"/>
      <c r="J2" s="9"/>
      <c r="K2" s="9"/>
      <c r="L2" s="13">
        <v>2.1000000000000001E-2</v>
      </c>
      <c r="M2" s="9"/>
      <c r="N2" s="9"/>
      <c r="O2" s="41"/>
      <c r="P2" s="88"/>
      <c r="Q2" s="95"/>
      <c r="R2" s="25"/>
    </row>
    <row r="3" spans="1:18" s="2" customFormat="1" x14ac:dyDescent="0.3">
      <c r="A3" s="35" t="s">
        <v>36</v>
      </c>
      <c r="B3" s="36" t="s">
        <v>16</v>
      </c>
      <c r="C3" s="36"/>
      <c r="D3" s="37"/>
      <c r="E3" s="56"/>
      <c r="F3" s="60"/>
      <c r="G3" s="61"/>
      <c r="H3" s="38">
        <v>6.0000000000000001E-3</v>
      </c>
      <c r="I3" s="38">
        <v>0.08</v>
      </c>
      <c r="J3" s="38">
        <v>1.7000000000000001E-2</v>
      </c>
      <c r="K3" s="38">
        <v>0.04</v>
      </c>
      <c r="L3" s="38">
        <v>1.4E-2</v>
      </c>
      <c r="M3" s="38">
        <v>8.4000000000000005E-2</v>
      </c>
      <c r="N3" s="38"/>
      <c r="O3" s="34">
        <v>0.02</v>
      </c>
      <c r="P3" s="90">
        <f>(H3+I3+J3+K3+L3+M3+0.01*3)/9</f>
        <v>3.0111111111111113E-2</v>
      </c>
      <c r="Q3" s="94">
        <v>2.2000000000000002</v>
      </c>
      <c r="R3" s="39"/>
    </row>
    <row r="4" spans="1:18" s="2" customFormat="1" x14ac:dyDescent="0.3">
      <c r="A4" s="35" t="s">
        <v>40</v>
      </c>
      <c r="B4" s="36" t="s">
        <v>16</v>
      </c>
      <c r="C4" s="36"/>
      <c r="D4" s="37"/>
      <c r="E4" s="56"/>
      <c r="F4" s="60"/>
      <c r="G4" s="61"/>
      <c r="H4" s="38">
        <v>5.0000000000000001E-3</v>
      </c>
      <c r="I4" s="38"/>
      <c r="J4" s="38">
        <v>5.0000000000000001E-3</v>
      </c>
      <c r="K4" s="38"/>
      <c r="L4" s="38"/>
      <c r="M4" s="38"/>
      <c r="N4" s="38"/>
      <c r="O4" s="34">
        <v>5.0000000000000001E-3</v>
      </c>
      <c r="P4" s="90">
        <f>(H4+J4+0.0025*7)/9</f>
        <v>3.0555555555555561E-3</v>
      </c>
      <c r="Q4" s="94">
        <v>0.5</v>
      </c>
      <c r="R4" s="39"/>
    </row>
    <row r="5" spans="1:18" s="2" customFormat="1" x14ac:dyDescent="0.3">
      <c r="A5" s="14" t="s">
        <v>63</v>
      </c>
      <c r="B5" s="12" t="s">
        <v>16</v>
      </c>
      <c r="C5" s="12">
        <v>2.3E-2</v>
      </c>
      <c r="D5" s="15">
        <v>1.0999999999999999E-2</v>
      </c>
      <c r="E5" s="56"/>
      <c r="F5" s="60"/>
      <c r="G5" s="61"/>
      <c r="H5" s="22">
        <v>3.4000000000000002E-2</v>
      </c>
      <c r="I5" s="22">
        <v>2.4E-2</v>
      </c>
      <c r="J5" s="22">
        <v>8.0000000000000002E-3</v>
      </c>
      <c r="K5" s="22"/>
      <c r="L5" s="22">
        <v>0.01</v>
      </c>
      <c r="M5" s="22">
        <v>2.1999999999999999E-2</v>
      </c>
      <c r="N5" s="22">
        <v>1.2E-2</v>
      </c>
      <c r="O5" s="32"/>
      <c r="P5" s="91"/>
      <c r="Q5" s="95"/>
      <c r="R5" s="25"/>
    </row>
    <row r="6" spans="1:18" s="2" customFormat="1" x14ac:dyDescent="0.3">
      <c r="A6" s="11" t="s">
        <v>67</v>
      </c>
      <c r="B6" s="12" t="s">
        <v>16</v>
      </c>
      <c r="C6" s="12">
        <v>0.05</v>
      </c>
      <c r="D6" s="9"/>
      <c r="E6" s="55"/>
      <c r="F6" s="55"/>
      <c r="G6" s="59"/>
      <c r="H6" s="13">
        <v>0.05</v>
      </c>
      <c r="I6" s="13">
        <v>0.03</v>
      </c>
      <c r="J6" s="13"/>
      <c r="K6" s="13"/>
      <c r="L6" s="13">
        <v>0.05</v>
      </c>
      <c r="M6" s="13">
        <v>0.05</v>
      </c>
      <c r="N6" s="13">
        <v>0.05</v>
      </c>
      <c r="O6" s="31"/>
      <c r="P6" s="91"/>
      <c r="Q6" s="95"/>
      <c r="R6" s="25"/>
    </row>
    <row r="7" spans="1:18" s="2" customFormat="1" x14ac:dyDescent="0.3">
      <c r="A7" s="14" t="s">
        <v>135</v>
      </c>
      <c r="B7" s="12" t="s">
        <v>16</v>
      </c>
      <c r="C7" s="12"/>
      <c r="D7" s="15"/>
      <c r="E7" s="56"/>
      <c r="F7" s="60"/>
      <c r="G7" s="61"/>
      <c r="H7" s="22"/>
      <c r="I7" s="22"/>
      <c r="J7" s="22"/>
      <c r="K7" s="22">
        <v>0.04</v>
      </c>
      <c r="L7" s="22"/>
      <c r="M7" s="22"/>
      <c r="N7" s="22">
        <v>0.12</v>
      </c>
      <c r="O7" s="32"/>
      <c r="P7" s="91"/>
      <c r="Q7" s="25"/>
      <c r="R7" s="25"/>
    </row>
    <row r="8" spans="1:18" s="2" customFormat="1" x14ac:dyDescent="0.3">
      <c r="A8" s="11" t="s">
        <v>56</v>
      </c>
      <c r="B8" s="12" t="s">
        <v>16</v>
      </c>
      <c r="C8" s="12">
        <v>0.22</v>
      </c>
      <c r="D8" s="10">
        <v>0.11</v>
      </c>
      <c r="E8" s="55"/>
      <c r="F8" s="55"/>
      <c r="G8" s="59"/>
      <c r="H8" s="13">
        <v>0.41</v>
      </c>
      <c r="I8" s="13">
        <v>0.2</v>
      </c>
      <c r="J8" s="13">
        <v>0.09</v>
      </c>
      <c r="K8" s="13">
        <v>0.02</v>
      </c>
      <c r="L8" s="13">
        <v>0.23</v>
      </c>
      <c r="M8" s="13">
        <v>0.32</v>
      </c>
      <c r="N8" s="13">
        <v>0.28000000000000003</v>
      </c>
      <c r="O8" s="31"/>
      <c r="P8" s="91"/>
      <c r="Q8" s="25"/>
      <c r="R8" s="25"/>
    </row>
    <row r="9" spans="1:18" s="2" customFormat="1" x14ac:dyDescent="0.3">
      <c r="A9" s="11" t="s">
        <v>68</v>
      </c>
      <c r="B9" s="12" t="s">
        <v>16</v>
      </c>
      <c r="C9" s="12">
        <v>0.01</v>
      </c>
      <c r="D9" s="10">
        <v>0.01</v>
      </c>
      <c r="E9" s="55"/>
      <c r="F9" s="55"/>
      <c r="G9" s="59"/>
      <c r="H9" s="13"/>
      <c r="I9" s="13"/>
      <c r="J9" s="13"/>
      <c r="K9" s="13"/>
      <c r="L9" s="13">
        <v>0.02</v>
      </c>
      <c r="M9" s="13">
        <v>0.01</v>
      </c>
      <c r="N9" s="13">
        <v>0.02</v>
      </c>
      <c r="O9" s="31"/>
      <c r="P9" s="91"/>
      <c r="Q9" s="25"/>
      <c r="R9" s="25"/>
    </row>
    <row r="10" spans="1:18" s="2" customFormat="1" x14ac:dyDescent="0.3">
      <c r="A10" s="84" t="s">
        <v>121</v>
      </c>
      <c r="B10" s="36" t="s">
        <v>16</v>
      </c>
      <c r="C10" s="36"/>
      <c r="D10" s="85"/>
      <c r="E10" s="55"/>
      <c r="F10" s="55"/>
      <c r="G10" s="55"/>
      <c r="H10" s="86"/>
      <c r="I10" s="86">
        <v>3.0000000000000001E-3</v>
      </c>
      <c r="J10" s="86">
        <v>8.0000000000000002E-3</v>
      </c>
      <c r="K10" s="86">
        <v>8.0000000000000002E-3</v>
      </c>
      <c r="L10" s="86"/>
      <c r="M10" s="86">
        <v>5.0000000000000001E-3</v>
      </c>
      <c r="N10" s="86"/>
      <c r="O10" s="87">
        <v>2E-3</v>
      </c>
      <c r="P10" s="90">
        <f>(I10+J10+K10+M10+5*0.001)/9</f>
        <v>3.2222222222222222E-3</v>
      </c>
      <c r="Q10" s="39">
        <v>0.3</v>
      </c>
      <c r="R10" s="39">
        <v>0.7</v>
      </c>
    </row>
    <row r="11" spans="1:18" s="2" customFormat="1" x14ac:dyDescent="0.3">
      <c r="A11" s="35" t="s">
        <v>13</v>
      </c>
      <c r="B11" s="36" t="s">
        <v>16</v>
      </c>
      <c r="C11" s="36">
        <v>6.5000000000000002E-2</v>
      </c>
      <c r="D11" s="37">
        <v>7.1999999999999995E-2</v>
      </c>
      <c r="E11" s="55"/>
      <c r="F11" s="55"/>
      <c r="G11" s="55"/>
      <c r="H11" s="38">
        <v>0.8</v>
      </c>
      <c r="I11" s="66">
        <v>1.2</v>
      </c>
      <c r="J11" s="66">
        <v>1.4</v>
      </c>
      <c r="K11" s="38">
        <v>0.34</v>
      </c>
      <c r="L11" s="38">
        <v>0.4</v>
      </c>
      <c r="M11" s="38"/>
      <c r="N11" s="38">
        <v>0.18</v>
      </c>
      <c r="O11" s="34">
        <v>0.02</v>
      </c>
      <c r="P11" s="90">
        <f>(C11+D11+H11+I11+J11+K11+L11+N11+0.01)/9</f>
        <v>0.49633333333333329</v>
      </c>
      <c r="Q11" s="39">
        <v>452</v>
      </c>
      <c r="R11" s="39"/>
    </row>
    <row r="12" spans="1:18" s="2" customFormat="1" x14ac:dyDescent="0.3">
      <c r="A12" s="11" t="s">
        <v>44</v>
      </c>
      <c r="B12" s="12" t="s">
        <v>16</v>
      </c>
      <c r="C12" s="12">
        <v>6.0000000000000001E-3</v>
      </c>
      <c r="D12" s="10">
        <v>3.0000000000000001E-3</v>
      </c>
      <c r="E12" s="55"/>
      <c r="F12" s="55"/>
      <c r="G12" s="55"/>
      <c r="H12" s="13">
        <v>8.0000000000000002E-3</v>
      </c>
      <c r="I12" s="13">
        <v>8.9999999999999993E-3</v>
      </c>
      <c r="J12" s="13">
        <v>3.0000000000000001E-3</v>
      </c>
      <c r="K12" s="13"/>
      <c r="L12" s="13">
        <v>5.0000000000000001E-3</v>
      </c>
      <c r="M12" s="13">
        <v>1.2999999999999999E-2</v>
      </c>
      <c r="N12" s="13">
        <v>4.0000000000000001E-3</v>
      </c>
      <c r="O12" s="31"/>
      <c r="P12" s="91"/>
      <c r="Q12" s="25"/>
      <c r="R12" s="25"/>
    </row>
    <row r="13" spans="1:18" s="2" customFormat="1" x14ac:dyDescent="0.3">
      <c r="A13" s="84" t="s">
        <v>78</v>
      </c>
      <c r="B13" s="36" t="s">
        <v>16</v>
      </c>
      <c r="C13" s="86"/>
      <c r="D13" s="85"/>
      <c r="E13" s="55"/>
      <c r="F13" s="55"/>
      <c r="G13" s="55"/>
      <c r="H13" s="86">
        <v>4.0000000000000001E-3</v>
      </c>
      <c r="I13" s="86">
        <v>4.0000000000000001E-3</v>
      </c>
      <c r="J13" s="86"/>
      <c r="K13" s="86"/>
      <c r="L13" s="86"/>
      <c r="M13" s="86">
        <v>3.0000000000000001E-3</v>
      </c>
      <c r="N13" s="86"/>
      <c r="O13" s="87">
        <v>2E-3</v>
      </c>
      <c r="P13" s="90">
        <f>(H13+I13+M13+6*0.001)/9</f>
        <v>1.888888888888889E-3</v>
      </c>
      <c r="Q13" s="39">
        <v>0.6</v>
      </c>
      <c r="R13" s="39">
        <v>2</v>
      </c>
    </row>
    <row r="14" spans="1:18" s="2" customFormat="1" x14ac:dyDescent="0.3">
      <c r="A14" s="11" t="s">
        <v>34</v>
      </c>
      <c r="B14" s="12" t="s">
        <v>16</v>
      </c>
      <c r="C14" s="12">
        <v>1.7999999999999999E-2</v>
      </c>
      <c r="D14" s="10">
        <v>2.4E-2</v>
      </c>
      <c r="E14" s="55"/>
      <c r="F14" s="55"/>
      <c r="G14" s="55"/>
      <c r="H14" s="13">
        <v>3.7999999999999999E-2</v>
      </c>
      <c r="I14" s="13">
        <v>6.0999999999999999E-2</v>
      </c>
      <c r="J14" s="13">
        <v>3.4000000000000002E-2</v>
      </c>
      <c r="K14" s="13">
        <v>1.2999999999999999E-2</v>
      </c>
      <c r="L14" s="13">
        <v>2.7E-2</v>
      </c>
      <c r="M14" s="13">
        <v>2.8000000000000001E-2</v>
      </c>
      <c r="N14" s="13">
        <v>3.6999999999999998E-2</v>
      </c>
      <c r="O14" s="31"/>
      <c r="P14" s="91"/>
      <c r="Q14" s="25"/>
      <c r="R14" s="25"/>
    </row>
    <row r="15" spans="1:18" s="2" customFormat="1" x14ac:dyDescent="0.3">
      <c r="A15" s="11" t="s">
        <v>100</v>
      </c>
      <c r="B15" s="12" t="s">
        <v>16</v>
      </c>
      <c r="C15" s="13"/>
      <c r="D15" s="10"/>
      <c r="E15" s="55"/>
      <c r="F15" s="55"/>
      <c r="G15" s="55"/>
      <c r="H15" s="13">
        <v>5.0000000000000001E-3</v>
      </c>
      <c r="I15" s="13">
        <v>6.0000000000000001E-3</v>
      </c>
      <c r="J15" s="13"/>
      <c r="K15" s="13"/>
      <c r="L15" s="13"/>
      <c r="M15" s="13">
        <v>7.0000000000000001E-3</v>
      </c>
      <c r="N15" s="13"/>
      <c r="O15" s="41"/>
      <c r="P15" s="91"/>
      <c r="Q15" s="25"/>
      <c r="R15" s="25"/>
    </row>
    <row r="16" spans="1:18" s="2" customFormat="1" x14ac:dyDescent="0.3">
      <c r="A16" s="14" t="s">
        <v>45</v>
      </c>
      <c r="B16" s="12" t="s">
        <v>16</v>
      </c>
      <c r="C16" s="12"/>
      <c r="D16" s="15"/>
      <c r="E16" s="55"/>
      <c r="F16" s="55"/>
      <c r="G16" s="55"/>
      <c r="H16" s="22">
        <v>2.1000000000000001E-2</v>
      </c>
      <c r="I16" s="22">
        <v>8.0000000000000002E-3</v>
      </c>
      <c r="J16" s="22">
        <v>5.0000000000000001E-3</v>
      </c>
      <c r="K16" s="22">
        <v>0.126</v>
      </c>
      <c r="L16" s="22">
        <v>3.0000000000000001E-3</v>
      </c>
      <c r="M16" s="22">
        <v>3.0000000000000001E-3</v>
      </c>
      <c r="N16" s="22"/>
      <c r="O16" s="32"/>
      <c r="P16" s="91"/>
      <c r="Q16" s="25"/>
      <c r="R16" s="25"/>
    </row>
    <row r="17" spans="1:18" s="2" customFormat="1" x14ac:dyDescent="0.3">
      <c r="A17" s="14" t="s">
        <v>20</v>
      </c>
      <c r="B17" s="12" t="s">
        <v>16</v>
      </c>
      <c r="C17" s="12">
        <v>0.02</v>
      </c>
      <c r="D17" s="15">
        <v>8.0000000000000002E-3</v>
      </c>
      <c r="E17" s="55"/>
      <c r="F17" s="55"/>
      <c r="G17" s="55"/>
      <c r="H17" s="22">
        <v>7.0999999999999994E-2</v>
      </c>
      <c r="I17" s="22">
        <v>0.04</v>
      </c>
      <c r="J17" s="22">
        <v>4.8000000000000001E-2</v>
      </c>
      <c r="K17" s="22">
        <v>1.4999999999999999E-2</v>
      </c>
      <c r="L17" s="22">
        <v>4.4999999999999998E-2</v>
      </c>
      <c r="M17" s="22">
        <v>8.2000000000000003E-2</v>
      </c>
      <c r="N17" s="22">
        <v>9.1999999999999998E-2</v>
      </c>
      <c r="O17" s="32"/>
      <c r="P17" s="91"/>
      <c r="Q17" s="25"/>
      <c r="R17" s="25"/>
    </row>
    <row r="18" spans="1:18" s="2" customFormat="1" x14ac:dyDescent="0.3">
      <c r="A18" s="35" t="s">
        <v>89</v>
      </c>
      <c r="B18" s="36" t="s">
        <v>16</v>
      </c>
      <c r="C18" s="36">
        <v>3.0000000000000001E-3</v>
      </c>
      <c r="D18" s="37">
        <v>4.0000000000000001E-3</v>
      </c>
      <c r="E18" s="55"/>
      <c r="F18" s="55"/>
      <c r="G18" s="55"/>
      <c r="H18" s="38">
        <v>7.0000000000000001E-3</v>
      </c>
      <c r="I18" s="38">
        <v>1.0999999999999999E-2</v>
      </c>
      <c r="J18" s="38">
        <v>1.2999999999999999E-2</v>
      </c>
      <c r="K18" s="38">
        <v>4.0000000000000001E-3</v>
      </c>
      <c r="L18" s="38">
        <v>1.6E-2</v>
      </c>
      <c r="M18" s="38">
        <v>4.0000000000000001E-3</v>
      </c>
      <c r="N18" s="38">
        <v>5.0000000000000001E-3</v>
      </c>
      <c r="O18" s="34">
        <v>5.0000000000000001E-3</v>
      </c>
      <c r="P18" s="90">
        <f>(C18+D18+H18+I18+J18+K18+L18+M18+N18)/9</f>
        <v>7.4444444444444445E-3</v>
      </c>
      <c r="Q18" s="39">
        <v>11.6</v>
      </c>
      <c r="R18" s="39"/>
    </row>
    <row r="19" spans="1:18" s="2" customFormat="1" x14ac:dyDescent="0.3">
      <c r="A19" s="14" t="s">
        <v>104</v>
      </c>
      <c r="B19" s="12" t="s">
        <v>16</v>
      </c>
      <c r="C19" s="12"/>
      <c r="D19" s="15"/>
      <c r="E19" s="55"/>
      <c r="F19" s="55"/>
      <c r="G19" s="55"/>
      <c r="H19" s="22">
        <v>3.0000000000000001E-3</v>
      </c>
      <c r="I19" s="22">
        <v>4.0000000000000001E-3</v>
      </c>
      <c r="J19" s="22"/>
      <c r="K19" s="22"/>
      <c r="L19" s="22"/>
      <c r="M19" s="22"/>
      <c r="N19" s="22"/>
      <c r="O19" s="32"/>
      <c r="P19" s="91"/>
      <c r="Q19" s="25"/>
      <c r="R19" s="25"/>
    </row>
    <row r="20" spans="1:18" s="2" customFormat="1" x14ac:dyDescent="0.3">
      <c r="A20" s="14" t="s">
        <v>99</v>
      </c>
      <c r="B20" s="12" t="s">
        <v>16</v>
      </c>
      <c r="C20" s="12"/>
      <c r="D20" s="15"/>
      <c r="E20" s="55"/>
      <c r="F20" s="55"/>
      <c r="G20" s="55"/>
      <c r="H20" s="22">
        <v>6.0000000000000001E-3</v>
      </c>
      <c r="I20" s="22">
        <v>1.4999999999999999E-2</v>
      </c>
      <c r="J20" s="22">
        <v>2.1000000000000001E-2</v>
      </c>
      <c r="K20" s="22">
        <v>1.2E-2</v>
      </c>
      <c r="L20" s="22">
        <v>5.0000000000000001E-3</v>
      </c>
      <c r="M20" s="22">
        <v>5.0000000000000001E-3</v>
      </c>
      <c r="N20" s="22">
        <v>2E-3</v>
      </c>
      <c r="O20" s="32"/>
      <c r="P20" s="91"/>
      <c r="Q20" s="25"/>
      <c r="R20" s="25"/>
    </row>
    <row r="21" spans="1:18" s="2" customFormat="1" x14ac:dyDescent="0.3">
      <c r="A21" s="14" t="s">
        <v>142</v>
      </c>
      <c r="B21" s="12" t="s">
        <v>16</v>
      </c>
      <c r="C21" s="12"/>
      <c r="D21" s="15"/>
      <c r="E21" s="56"/>
      <c r="F21" s="60"/>
      <c r="G21" s="61"/>
      <c r="H21" s="22"/>
      <c r="I21" s="22"/>
      <c r="J21" s="22"/>
      <c r="K21" s="22"/>
      <c r="L21" s="22"/>
      <c r="M21" s="22">
        <v>1.2999999999999999E-2</v>
      </c>
      <c r="N21" s="22"/>
      <c r="O21" s="32"/>
      <c r="P21" s="91"/>
      <c r="Q21" s="25"/>
      <c r="R21" s="25"/>
    </row>
    <row r="22" spans="1:18" s="2" customFormat="1" x14ac:dyDescent="0.3">
      <c r="A22" s="14" t="s">
        <v>152</v>
      </c>
      <c r="B22" s="12" t="s">
        <v>16</v>
      </c>
      <c r="C22" s="12"/>
      <c r="D22" s="15"/>
      <c r="E22" s="56"/>
      <c r="F22" s="60"/>
      <c r="G22" s="61"/>
      <c r="H22" s="22"/>
      <c r="I22" s="64"/>
      <c r="J22" s="22"/>
      <c r="K22" s="22"/>
      <c r="L22" s="22"/>
      <c r="M22" s="22"/>
      <c r="N22" s="22">
        <v>4.4999999999999998E-2</v>
      </c>
      <c r="O22" s="32"/>
      <c r="P22" s="91"/>
      <c r="Q22" s="25"/>
      <c r="R22" s="25"/>
    </row>
    <row r="23" spans="1:18" s="2" customFormat="1" x14ac:dyDescent="0.3">
      <c r="A23" s="11" t="s">
        <v>69</v>
      </c>
      <c r="B23" s="12" t="s">
        <v>16</v>
      </c>
      <c r="C23" s="12">
        <v>0.15</v>
      </c>
      <c r="D23" s="10">
        <v>0.09</v>
      </c>
      <c r="E23" s="55"/>
      <c r="F23" s="55"/>
      <c r="G23" s="59"/>
      <c r="H23" s="13">
        <v>0.16</v>
      </c>
      <c r="I23" s="13"/>
      <c r="J23" s="13"/>
      <c r="K23" s="13"/>
      <c r="L23" s="13">
        <v>7.0000000000000007E-2</v>
      </c>
      <c r="M23" s="13">
        <v>0.11</v>
      </c>
      <c r="N23" s="13">
        <v>0.11</v>
      </c>
      <c r="O23" s="31"/>
      <c r="P23" s="91"/>
      <c r="Q23" s="25"/>
      <c r="R23" s="25"/>
    </row>
    <row r="24" spans="1:18" s="2" customFormat="1" x14ac:dyDescent="0.3">
      <c r="A24" s="35" t="s">
        <v>14</v>
      </c>
      <c r="B24" s="36" t="s">
        <v>16</v>
      </c>
      <c r="C24" s="36">
        <v>0.01</v>
      </c>
      <c r="D24" s="37"/>
      <c r="E24" s="56"/>
      <c r="F24" s="60"/>
      <c r="G24" s="61"/>
      <c r="H24" s="38">
        <v>8.1000000000000003E-2</v>
      </c>
      <c r="I24" s="38">
        <v>1.4999999999999999E-2</v>
      </c>
      <c r="J24" s="38">
        <v>6.0000000000000001E-3</v>
      </c>
      <c r="K24" s="38">
        <v>5.0000000000000001E-3</v>
      </c>
      <c r="L24" s="38">
        <v>6.0000000000000001E-3</v>
      </c>
      <c r="M24" s="38">
        <v>2.4E-2</v>
      </c>
      <c r="N24" s="38">
        <v>6.0000000000000001E-3</v>
      </c>
      <c r="O24" s="34">
        <v>5.0000000000000001E-3</v>
      </c>
      <c r="P24" s="90">
        <f>(C24+H24+I24+J24+K24+L24+M24+N24+0.0025)/9</f>
        <v>1.7277777777777781E-2</v>
      </c>
      <c r="Q24" s="39">
        <v>0.1</v>
      </c>
      <c r="R24" s="39"/>
    </row>
    <row r="25" spans="1:18" s="2" customFormat="1" x14ac:dyDescent="0.3">
      <c r="A25" s="14" t="s">
        <v>132</v>
      </c>
      <c r="B25" s="12" t="s">
        <v>16</v>
      </c>
      <c r="C25" s="12"/>
      <c r="D25" s="15"/>
      <c r="E25" s="56"/>
      <c r="F25" s="60"/>
      <c r="G25" s="61"/>
      <c r="H25" s="22"/>
      <c r="I25" s="22"/>
      <c r="J25" s="22"/>
      <c r="K25" s="22">
        <v>7.0000000000000001E-3</v>
      </c>
      <c r="L25" s="22"/>
      <c r="M25" s="22"/>
      <c r="N25" s="22"/>
      <c r="O25" s="32"/>
      <c r="P25" s="91"/>
      <c r="Q25" s="25"/>
      <c r="R25" s="25"/>
    </row>
    <row r="26" spans="1:18" s="2" customFormat="1" x14ac:dyDescent="0.3">
      <c r="A26" s="14" t="s">
        <v>105</v>
      </c>
      <c r="B26" s="12" t="s">
        <v>16</v>
      </c>
      <c r="C26" s="12"/>
      <c r="D26" s="15"/>
      <c r="E26" s="56"/>
      <c r="F26" s="60"/>
      <c r="G26" s="61"/>
      <c r="H26" s="22">
        <v>0.01</v>
      </c>
      <c r="I26" s="22"/>
      <c r="J26" s="22"/>
      <c r="K26" s="22"/>
      <c r="L26" s="22"/>
      <c r="M26" s="22"/>
      <c r="N26" s="22"/>
      <c r="O26" s="32"/>
      <c r="P26" s="91"/>
      <c r="Q26" s="25"/>
      <c r="R26" s="25"/>
    </row>
    <row r="27" spans="1:18" x14ac:dyDescent="0.3">
      <c r="A27" s="14" t="s">
        <v>85</v>
      </c>
      <c r="B27" s="12" t="s">
        <v>16</v>
      </c>
      <c r="C27" s="12"/>
      <c r="D27" s="15">
        <v>3.0000000000000001E-3</v>
      </c>
      <c r="E27" s="56"/>
      <c r="F27" s="60"/>
      <c r="G27" s="61"/>
      <c r="H27" s="22">
        <v>4.0000000000000001E-3</v>
      </c>
      <c r="I27" s="22">
        <v>8.0000000000000002E-3</v>
      </c>
      <c r="J27" s="22"/>
      <c r="K27" s="22">
        <v>5.0000000000000001E-3</v>
      </c>
      <c r="L27" s="22">
        <v>3.0000000000000001E-3</v>
      </c>
      <c r="M27" s="22">
        <v>2E-3</v>
      </c>
      <c r="N27" s="22">
        <v>3.0000000000000001E-3</v>
      </c>
      <c r="O27" s="32"/>
      <c r="P27" s="91"/>
      <c r="Q27" s="25"/>
      <c r="R27" s="25"/>
    </row>
    <row r="28" spans="1:18" x14ac:dyDescent="0.3">
      <c r="A28" s="14" t="s">
        <v>106</v>
      </c>
      <c r="B28" s="12" t="s">
        <v>16</v>
      </c>
      <c r="C28" s="12"/>
      <c r="D28" s="15"/>
      <c r="E28" s="56"/>
      <c r="F28" s="60"/>
      <c r="G28" s="61"/>
      <c r="H28" s="22">
        <v>5.0000000000000001E-3</v>
      </c>
      <c r="I28" s="22">
        <v>3.0000000000000001E-3</v>
      </c>
      <c r="J28" s="22"/>
      <c r="K28" s="22"/>
      <c r="L28" s="22"/>
      <c r="M28" s="22"/>
      <c r="N28" s="22"/>
      <c r="O28" s="32"/>
      <c r="P28" s="91"/>
      <c r="Q28" s="25"/>
      <c r="R28" s="25"/>
    </row>
    <row r="29" spans="1:18" x14ac:dyDescent="0.3">
      <c r="A29" s="99" t="s">
        <v>24</v>
      </c>
      <c r="B29" s="36" t="s">
        <v>16</v>
      </c>
      <c r="C29" s="36">
        <v>7.0000000000000001E-3</v>
      </c>
      <c r="D29" s="37">
        <v>6.0000000000000001E-3</v>
      </c>
      <c r="E29" s="56"/>
      <c r="F29" s="60"/>
      <c r="G29" s="61"/>
      <c r="H29" s="38">
        <v>1.0999999999999999E-2</v>
      </c>
      <c r="I29" s="38">
        <v>8.9999999999999993E-3</v>
      </c>
      <c r="J29" s="38">
        <v>7.0000000000000001E-3</v>
      </c>
      <c r="K29" s="38">
        <v>1.2999999999999999E-2</v>
      </c>
      <c r="L29" s="38">
        <v>1.9E-2</v>
      </c>
      <c r="M29" s="38">
        <v>0.02</v>
      </c>
      <c r="N29" s="38">
        <v>1.6E-2</v>
      </c>
      <c r="O29" s="34">
        <v>5.0000000000000001E-3</v>
      </c>
      <c r="P29" s="101">
        <f>(C29+D29+H29+I29+J29+K29+L29+M29+N29)/9</f>
        <v>1.2E-2</v>
      </c>
      <c r="Q29" s="39">
        <v>0.01</v>
      </c>
      <c r="R29" s="39"/>
    </row>
    <row r="30" spans="1:18" x14ac:dyDescent="0.3">
      <c r="A30" s="14" t="s">
        <v>70</v>
      </c>
      <c r="B30" s="12" t="s">
        <v>16</v>
      </c>
      <c r="C30" s="12">
        <v>8.5999999999999993E-2</v>
      </c>
      <c r="D30" s="15">
        <v>7.2999999999999995E-2</v>
      </c>
      <c r="E30" s="56"/>
      <c r="F30" s="60"/>
      <c r="G30" s="61"/>
      <c r="H30" s="22">
        <v>7.2999999999999995E-2</v>
      </c>
      <c r="I30" s="22">
        <v>3.4000000000000002E-2</v>
      </c>
      <c r="J30" s="22">
        <v>4.5999999999999999E-2</v>
      </c>
      <c r="K30" s="22">
        <v>2.9000000000000001E-2</v>
      </c>
      <c r="L30" s="22">
        <v>9.8000000000000004E-2</v>
      </c>
      <c r="M30" s="22">
        <v>7.0999999999999994E-2</v>
      </c>
      <c r="N30" s="22">
        <v>0.16900000000000001</v>
      </c>
      <c r="O30" s="32"/>
      <c r="P30" s="91"/>
      <c r="Q30" s="25"/>
      <c r="R30" s="25"/>
    </row>
    <row r="31" spans="1:18" x14ac:dyDescent="0.3">
      <c r="A31" s="14" t="s">
        <v>71</v>
      </c>
      <c r="B31" s="12" t="s">
        <v>16</v>
      </c>
      <c r="C31" s="12">
        <v>2.3E-2</v>
      </c>
      <c r="D31" s="15">
        <v>2.3E-2</v>
      </c>
      <c r="E31" s="56"/>
      <c r="F31" s="60"/>
      <c r="G31" s="61"/>
      <c r="H31" s="22"/>
      <c r="I31" s="22"/>
      <c r="J31" s="22">
        <v>1.4E-2</v>
      </c>
      <c r="K31" s="22">
        <v>7.0000000000000001E-3</v>
      </c>
      <c r="L31" s="22"/>
      <c r="M31" s="22">
        <v>8.9999999999999993E-3</v>
      </c>
      <c r="N31" s="22"/>
      <c r="O31" s="32"/>
      <c r="P31" s="91"/>
      <c r="Q31" s="25"/>
      <c r="R31" s="25"/>
    </row>
    <row r="32" spans="1:18" x14ac:dyDescent="0.3">
      <c r="A32" s="14" t="s">
        <v>134</v>
      </c>
      <c r="B32" s="12" t="s">
        <v>16</v>
      </c>
      <c r="C32" s="12"/>
      <c r="D32" s="15"/>
      <c r="E32" s="56"/>
      <c r="F32" s="60"/>
      <c r="G32" s="61"/>
      <c r="H32" s="22"/>
      <c r="I32" s="22"/>
      <c r="J32" s="70"/>
      <c r="K32" s="22">
        <v>7.0000000000000001E-3</v>
      </c>
      <c r="L32" s="22"/>
      <c r="M32" s="22"/>
      <c r="N32" s="22"/>
      <c r="O32" s="32"/>
      <c r="P32" s="91"/>
      <c r="Q32" s="25"/>
      <c r="R32" s="25"/>
    </row>
    <row r="33" spans="1:18" x14ac:dyDescent="0.3">
      <c r="A33" s="14" t="s">
        <v>57</v>
      </c>
      <c r="B33" s="12" t="s">
        <v>16</v>
      </c>
      <c r="C33" s="12">
        <v>7.8E-2</v>
      </c>
      <c r="D33" s="15">
        <v>4.1000000000000002E-2</v>
      </c>
      <c r="E33" s="56"/>
      <c r="F33" s="60"/>
      <c r="G33" s="61"/>
      <c r="H33" s="22">
        <v>0.05</v>
      </c>
      <c r="I33" s="22">
        <v>3.1E-2</v>
      </c>
      <c r="J33" s="22">
        <v>5.1999999999999998E-2</v>
      </c>
      <c r="K33" s="22">
        <v>2.5999999999999999E-2</v>
      </c>
      <c r="L33" s="22">
        <v>5.6000000000000001E-2</v>
      </c>
      <c r="M33" s="22">
        <v>7.0999999999999994E-2</v>
      </c>
      <c r="N33" s="22">
        <v>0.108</v>
      </c>
      <c r="O33" s="32"/>
      <c r="P33" s="91"/>
      <c r="Q33" s="25"/>
      <c r="R33" s="25"/>
    </row>
    <row r="34" spans="1:18" x14ac:dyDescent="0.3">
      <c r="A34" s="14" t="s">
        <v>18</v>
      </c>
      <c r="B34" s="12" t="s">
        <v>16</v>
      </c>
      <c r="C34" s="12">
        <v>3.4000000000000002E-2</v>
      </c>
      <c r="D34" s="15"/>
      <c r="E34" s="56"/>
      <c r="F34" s="60"/>
      <c r="G34" s="61"/>
      <c r="H34" s="22">
        <v>1.7999999999999999E-2</v>
      </c>
      <c r="I34" s="22">
        <v>8.9999999999999993E-3</v>
      </c>
      <c r="J34" s="22">
        <v>2E-3</v>
      </c>
      <c r="K34" s="22">
        <v>1.9E-2</v>
      </c>
      <c r="L34" s="22">
        <v>1.4E-2</v>
      </c>
      <c r="M34" s="22">
        <v>4.0000000000000001E-3</v>
      </c>
      <c r="N34" s="22">
        <v>4.0000000000000001E-3</v>
      </c>
      <c r="O34" s="32"/>
      <c r="P34" s="91"/>
      <c r="Q34" s="25"/>
      <c r="R34" s="25"/>
    </row>
    <row r="35" spans="1:18" x14ac:dyDescent="0.3">
      <c r="A35" s="14" t="s">
        <v>59</v>
      </c>
      <c r="B35" s="12" t="s">
        <v>16</v>
      </c>
      <c r="C35" s="12">
        <v>6.7000000000000004E-2</v>
      </c>
      <c r="D35" s="15">
        <v>6.6000000000000003E-2</v>
      </c>
      <c r="E35" s="56"/>
      <c r="F35" s="60"/>
      <c r="G35" s="61"/>
      <c r="H35" s="22">
        <v>5.5E-2</v>
      </c>
      <c r="I35" s="22">
        <v>0.10299999999999999</v>
      </c>
      <c r="J35" s="22"/>
      <c r="K35" s="22"/>
      <c r="L35" s="22">
        <v>0.33300000000000002</v>
      </c>
      <c r="M35" s="22">
        <v>2.5999999999999999E-2</v>
      </c>
      <c r="N35" s="22">
        <v>0.183</v>
      </c>
      <c r="O35" s="32"/>
      <c r="P35" s="91"/>
      <c r="Q35" s="25"/>
      <c r="R35" s="25"/>
    </row>
    <row r="36" spans="1:18" x14ac:dyDescent="0.3">
      <c r="A36" s="14" t="s">
        <v>92</v>
      </c>
      <c r="B36" s="12" t="s">
        <v>16</v>
      </c>
      <c r="C36" s="12"/>
      <c r="D36" s="15"/>
      <c r="E36" s="56"/>
      <c r="F36" s="60"/>
      <c r="G36" s="61"/>
      <c r="H36" s="22"/>
      <c r="I36" s="22">
        <v>5.5E-2</v>
      </c>
      <c r="J36" s="22">
        <v>2.3E-2</v>
      </c>
      <c r="K36" s="22"/>
      <c r="L36" s="22">
        <v>0.107</v>
      </c>
      <c r="M36" s="22"/>
      <c r="N36" s="22">
        <v>3.2000000000000001E-2</v>
      </c>
      <c r="O36" s="32"/>
      <c r="P36" s="91"/>
      <c r="Q36" s="25"/>
      <c r="R36" s="25"/>
    </row>
    <row r="37" spans="1:18" x14ac:dyDescent="0.3">
      <c r="A37" s="72" t="s">
        <v>72</v>
      </c>
      <c r="B37" s="12" t="s">
        <v>16</v>
      </c>
      <c r="C37" s="12">
        <v>3.4000000000000002E-2</v>
      </c>
      <c r="D37" s="15"/>
      <c r="E37" s="56"/>
      <c r="F37" s="60"/>
      <c r="G37" s="61"/>
      <c r="H37" s="22">
        <v>1.7999999999999999E-2</v>
      </c>
      <c r="I37" s="22">
        <v>8.9999999999999993E-3</v>
      </c>
      <c r="J37" s="22">
        <v>2E-3</v>
      </c>
      <c r="K37" s="22">
        <v>1.7999999999999999E-2</v>
      </c>
      <c r="L37" s="22">
        <v>1.4E-2</v>
      </c>
      <c r="M37" s="22">
        <v>4.0000000000000001E-3</v>
      </c>
      <c r="N37" s="22">
        <v>3.0000000000000001E-3</v>
      </c>
      <c r="O37" s="32"/>
      <c r="P37" s="91"/>
      <c r="Q37" s="25"/>
      <c r="R37" s="25"/>
    </row>
    <row r="38" spans="1:18" x14ac:dyDescent="0.3">
      <c r="A38" s="42" t="s">
        <v>47</v>
      </c>
      <c r="B38" s="43" t="s">
        <v>16</v>
      </c>
      <c r="C38" s="43"/>
      <c r="D38" s="44"/>
      <c r="E38" s="56"/>
      <c r="F38" s="60"/>
      <c r="G38" s="61"/>
      <c r="H38" s="45">
        <v>3.0000000000000001E-3</v>
      </c>
      <c r="I38" s="45"/>
      <c r="J38" s="45"/>
      <c r="K38" s="45"/>
      <c r="L38" s="45"/>
      <c r="M38" s="45"/>
      <c r="N38" s="45"/>
      <c r="O38" s="46"/>
      <c r="P38" s="92"/>
      <c r="Q38" s="47"/>
      <c r="R38" s="47"/>
    </row>
    <row r="39" spans="1:18" x14ac:dyDescent="0.3">
      <c r="A39" s="35" t="s">
        <v>33</v>
      </c>
      <c r="B39" s="36" t="s">
        <v>16</v>
      </c>
      <c r="C39" s="36"/>
      <c r="D39" s="37"/>
      <c r="E39" s="56"/>
      <c r="F39" s="60"/>
      <c r="G39" s="61"/>
      <c r="H39" s="38"/>
      <c r="I39" s="38">
        <v>5.0000000000000001E-3</v>
      </c>
      <c r="J39" s="38">
        <v>7.0000000000000001E-3</v>
      </c>
      <c r="K39" s="38">
        <v>2E-3</v>
      </c>
      <c r="L39" s="38">
        <v>4.0000000000000001E-3</v>
      </c>
      <c r="M39" s="38">
        <v>2E-3</v>
      </c>
      <c r="N39" s="38"/>
      <c r="O39" s="34">
        <v>5.0000000000000001E-3</v>
      </c>
      <c r="P39" s="90">
        <f>(I39+J39+K39+L39+M39+4*0.0025)/9</f>
        <v>3.333333333333334E-3</v>
      </c>
      <c r="Q39" s="39">
        <v>0.2</v>
      </c>
      <c r="R39" s="39">
        <v>1.8</v>
      </c>
    </row>
    <row r="40" spans="1:18" x14ac:dyDescent="0.3">
      <c r="A40" s="11" t="s">
        <v>64</v>
      </c>
      <c r="B40" s="12" t="s">
        <v>16</v>
      </c>
      <c r="C40" s="13">
        <v>0.01</v>
      </c>
      <c r="D40" s="10">
        <v>2E-3</v>
      </c>
      <c r="E40" s="55"/>
      <c r="F40" s="55"/>
      <c r="G40" s="55"/>
      <c r="H40" s="13"/>
      <c r="I40" s="13"/>
      <c r="J40" s="13"/>
      <c r="K40" s="13">
        <v>2.7E-2</v>
      </c>
      <c r="L40" s="13">
        <v>7.0000000000000001E-3</v>
      </c>
      <c r="M40" s="13">
        <v>6.0000000000000001E-3</v>
      </c>
      <c r="N40" s="13">
        <v>7.0000000000000001E-3</v>
      </c>
      <c r="O40" s="41"/>
      <c r="P40" s="91"/>
      <c r="Q40" s="25"/>
      <c r="R40" s="25"/>
    </row>
    <row r="41" spans="1:18" x14ac:dyDescent="0.3">
      <c r="A41" s="42" t="s">
        <v>107</v>
      </c>
      <c r="B41" s="43" t="s">
        <v>16</v>
      </c>
      <c r="C41" s="43"/>
      <c r="D41" s="44"/>
      <c r="E41" s="56"/>
      <c r="F41" s="60"/>
      <c r="G41" s="61"/>
      <c r="H41" s="45">
        <v>0.01</v>
      </c>
      <c r="I41" s="45">
        <v>3.5999999999999997E-2</v>
      </c>
      <c r="J41" s="74">
        <v>0.16900000000000001</v>
      </c>
      <c r="K41" s="45">
        <v>5.7000000000000002E-2</v>
      </c>
      <c r="L41" s="45">
        <v>5.0000000000000001E-3</v>
      </c>
      <c r="M41" s="45">
        <v>3.0000000000000001E-3</v>
      </c>
      <c r="N41" s="45"/>
      <c r="O41" s="46"/>
      <c r="P41" s="92"/>
      <c r="Q41" s="47"/>
      <c r="R41" s="47"/>
    </row>
    <row r="42" spans="1:18" x14ac:dyDescent="0.3">
      <c r="A42" s="14" t="s">
        <v>41</v>
      </c>
      <c r="B42" s="12" t="s">
        <v>16</v>
      </c>
      <c r="C42" s="12"/>
      <c r="D42" s="15"/>
      <c r="E42" s="56"/>
      <c r="F42" s="60"/>
      <c r="G42" s="61"/>
      <c r="H42" s="22"/>
      <c r="I42" s="22"/>
      <c r="J42" s="22"/>
      <c r="K42" s="22">
        <v>6.0000000000000001E-3</v>
      </c>
      <c r="L42" s="22"/>
      <c r="M42" s="22"/>
      <c r="N42" s="22"/>
      <c r="O42" s="32"/>
      <c r="P42" s="91"/>
      <c r="Q42" s="25"/>
      <c r="R42" s="25"/>
    </row>
    <row r="43" spans="1:18" x14ac:dyDescent="0.3">
      <c r="A43" s="42" t="s">
        <v>46</v>
      </c>
      <c r="B43" s="43" t="s">
        <v>16</v>
      </c>
      <c r="C43" s="43"/>
      <c r="D43" s="44"/>
      <c r="E43" s="56"/>
      <c r="F43" s="56"/>
      <c r="G43" s="56"/>
      <c r="H43" s="45"/>
      <c r="I43" s="45"/>
      <c r="J43" s="45"/>
      <c r="K43" s="45"/>
      <c r="L43" s="45">
        <v>4.0000000000000001E-3</v>
      </c>
      <c r="M43" s="45"/>
      <c r="N43" s="45"/>
      <c r="O43" s="46"/>
      <c r="P43" s="92"/>
      <c r="Q43" s="47"/>
      <c r="R43" s="47"/>
    </row>
    <row r="44" spans="1:18" x14ac:dyDescent="0.3">
      <c r="A44" s="42" t="s">
        <v>108</v>
      </c>
      <c r="B44" s="43" t="s">
        <v>16</v>
      </c>
      <c r="C44" s="43"/>
      <c r="D44" s="44"/>
      <c r="E44" s="56"/>
      <c r="F44" s="60"/>
      <c r="G44" s="61"/>
      <c r="H44" s="45">
        <v>5.0000000000000001E-3</v>
      </c>
      <c r="I44" s="45"/>
      <c r="J44" s="45"/>
      <c r="K44" s="45"/>
      <c r="L44" s="45"/>
      <c r="M44" s="45"/>
      <c r="N44" s="45"/>
      <c r="O44" s="46"/>
      <c r="P44" s="92"/>
      <c r="Q44" s="47"/>
      <c r="R44" s="47"/>
    </row>
    <row r="45" spans="1:18" x14ac:dyDescent="0.3">
      <c r="A45" s="14" t="s">
        <v>140</v>
      </c>
      <c r="B45" s="12" t="s">
        <v>16</v>
      </c>
      <c r="C45" s="12"/>
      <c r="D45" s="15"/>
      <c r="E45" s="56"/>
      <c r="F45" s="60"/>
      <c r="G45" s="61"/>
      <c r="H45" s="22"/>
      <c r="I45" s="22"/>
      <c r="J45" s="22"/>
      <c r="K45" s="22"/>
      <c r="L45" s="22">
        <v>7.0000000000000001E-3</v>
      </c>
      <c r="M45" s="22"/>
      <c r="N45" s="22"/>
      <c r="O45" s="32"/>
      <c r="P45" s="91"/>
      <c r="Q45" s="25"/>
      <c r="R45" s="25"/>
    </row>
    <row r="46" spans="1:18" x14ac:dyDescent="0.3">
      <c r="A46" s="14" t="s">
        <v>17</v>
      </c>
      <c r="B46" s="12" t="s">
        <v>16</v>
      </c>
      <c r="C46" s="12">
        <v>2E-3</v>
      </c>
      <c r="D46" s="15">
        <v>3.0000000000000001E-3</v>
      </c>
      <c r="E46" s="56"/>
      <c r="F46" s="60"/>
      <c r="G46" s="61"/>
      <c r="H46" s="22"/>
      <c r="I46" s="22"/>
      <c r="J46" s="22"/>
      <c r="K46" s="22"/>
      <c r="L46" s="22">
        <v>1.0999999999999999E-2</v>
      </c>
      <c r="M46" s="22">
        <v>5.0999999999999997E-2</v>
      </c>
      <c r="N46" s="22">
        <v>2.8000000000000001E-2</v>
      </c>
      <c r="O46" s="32"/>
      <c r="P46" s="91"/>
      <c r="Q46" s="25"/>
      <c r="R46" s="25"/>
    </row>
    <row r="47" spans="1:18" x14ac:dyDescent="0.3">
      <c r="A47" s="14" t="s">
        <v>73</v>
      </c>
      <c r="B47" s="12" t="s">
        <v>16</v>
      </c>
      <c r="C47" s="12">
        <v>2.5999999999999999E-2</v>
      </c>
      <c r="D47" s="15">
        <v>3.7999999999999999E-2</v>
      </c>
      <c r="E47" s="56"/>
      <c r="F47" s="60"/>
      <c r="G47" s="61"/>
      <c r="H47" s="22">
        <v>1.0999999999999999E-2</v>
      </c>
      <c r="I47" s="22"/>
      <c r="J47" s="22"/>
      <c r="K47" s="22"/>
      <c r="L47" s="22">
        <v>2.5999999999999999E-2</v>
      </c>
      <c r="M47" s="22">
        <v>8.0000000000000002E-3</v>
      </c>
      <c r="N47" s="22">
        <v>1.105</v>
      </c>
      <c r="O47" s="32"/>
      <c r="P47" s="91"/>
      <c r="Q47" s="25"/>
      <c r="R47" s="25"/>
    </row>
    <row r="48" spans="1:18" x14ac:dyDescent="0.3">
      <c r="A48" s="14" t="s">
        <v>74</v>
      </c>
      <c r="B48" s="12" t="s">
        <v>16</v>
      </c>
      <c r="C48" s="12">
        <v>8.0000000000000002E-3</v>
      </c>
      <c r="D48" s="15"/>
      <c r="E48" s="56"/>
      <c r="F48" s="60"/>
      <c r="G48" s="61"/>
      <c r="H48" s="22"/>
      <c r="I48" s="22"/>
      <c r="J48" s="22"/>
      <c r="K48" s="22"/>
      <c r="L48" s="22">
        <v>3.2000000000000001E-2</v>
      </c>
      <c r="M48" s="22"/>
      <c r="N48" s="22">
        <v>3.9E-2</v>
      </c>
      <c r="O48" s="32"/>
      <c r="P48" s="91"/>
      <c r="Q48" s="25"/>
      <c r="R48" s="25"/>
    </row>
    <row r="49" spans="1:18" x14ac:dyDescent="0.3">
      <c r="A49" s="42" t="s">
        <v>109</v>
      </c>
      <c r="B49" s="43" t="s">
        <v>16</v>
      </c>
      <c r="C49" s="43"/>
      <c r="D49" s="44"/>
      <c r="E49" s="56"/>
      <c r="F49" s="60"/>
      <c r="G49" s="61"/>
      <c r="H49" s="45">
        <v>2.3E-2</v>
      </c>
      <c r="I49" s="45">
        <v>0.214</v>
      </c>
      <c r="J49" s="45"/>
      <c r="K49" s="45"/>
      <c r="L49" s="45"/>
      <c r="M49" s="45"/>
      <c r="N49" s="45"/>
      <c r="O49" s="46"/>
      <c r="P49" s="92"/>
      <c r="Q49" s="47"/>
      <c r="R49" s="47"/>
    </row>
    <row r="50" spans="1:18" x14ac:dyDescent="0.3">
      <c r="A50" s="14" t="s">
        <v>83</v>
      </c>
      <c r="B50" s="12" t="s">
        <v>16</v>
      </c>
      <c r="C50" s="12"/>
      <c r="D50" s="15"/>
      <c r="E50" s="56"/>
      <c r="F50" s="60"/>
      <c r="G50" s="61"/>
      <c r="H50" s="22">
        <v>3.0000000000000001E-3</v>
      </c>
      <c r="I50" s="22">
        <v>2E-3</v>
      </c>
      <c r="J50" s="22">
        <v>2E-3</v>
      </c>
      <c r="K50" s="22"/>
      <c r="L50" s="22"/>
      <c r="M50" s="22">
        <v>2E-3</v>
      </c>
      <c r="N50" s="22"/>
      <c r="O50" s="32"/>
      <c r="P50" s="91"/>
      <c r="Q50" s="25"/>
      <c r="R50" s="25"/>
    </row>
    <row r="51" spans="1:18" x14ac:dyDescent="0.3">
      <c r="A51" s="42" t="s">
        <v>75</v>
      </c>
      <c r="B51" s="43" t="s">
        <v>16</v>
      </c>
      <c r="C51" s="43">
        <v>7.3999999999999996E-2</v>
      </c>
      <c r="D51" s="44">
        <v>3.9E-2</v>
      </c>
      <c r="E51" s="56"/>
      <c r="F51" s="60"/>
      <c r="G51" s="61"/>
      <c r="H51" s="45"/>
      <c r="I51" s="45"/>
      <c r="J51" s="45"/>
      <c r="K51" s="45"/>
      <c r="L51" s="45"/>
      <c r="M51" s="45"/>
      <c r="N51" s="45">
        <v>6.6000000000000003E-2</v>
      </c>
      <c r="O51" s="46"/>
      <c r="P51" s="92"/>
      <c r="Q51" s="47"/>
      <c r="R51" s="47"/>
    </row>
    <row r="52" spans="1:18" x14ac:dyDescent="0.3">
      <c r="A52" s="35" t="s">
        <v>22</v>
      </c>
      <c r="B52" s="36" t="s">
        <v>16</v>
      </c>
      <c r="C52" s="36">
        <v>3.5000000000000003E-2</v>
      </c>
      <c r="D52" s="37">
        <v>5.1999999999999998E-2</v>
      </c>
      <c r="E52" s="56"/>
      <c r="F52" s="60"/>
      <c r="G52" s="61"/>
      <c r="H52" s="38">
        <v>0.33</v>
      </c>
      <c r="I52" s="38">
        <v>0.19</v>
      </c>
      <c r="J52" s="38">
        <v>0.21</v>
      </c>
      <c r="K52" s="38">
        <v>4.9000000000000002E-2</v>
      </c>
      <c r="L52" s="38">
        <v>0.16</v>
      </c>
      <c r="M52" s="38"/>
      <c r="N52" s="38">
        <v>3.3000000000000002E-2</v>
      </c>
      <c r="O52" s="34">
        <v>0.02</v>
      </c>
      <c r="P52" s="90">
        <f>(C52+D52+H52+I52+J52+K52+L52+N52+0.01)/9</f>
        <v>0.11877777777777777</v>
      </c>
      <c r="Q52" s="39">
        <v>28</v>
      </c>
      <c r="R52" s="39"/>
    </row>
    <row r="53" spans="1:18" x14ac:dyDescent="0.3">
      <c r="A53" s="14" t="s">
        <v>23</v>
      </c>
      <c r="B53" s="12" t="s">
        <v>16</v>
      </c>
      <c r="C53" s="12"/>
      <c r="D53" s="15"/>
      <c r="E53" s="56"/>
      <c r="F53" s="60"/>
      <c r="G53" s="61"/>
      <c r="H53" s="22">
        <v>6.0000000000000001E-3</v>
      </c>
      <c r="I53" s="22"/>
      <c r="J53" s="22"/>
      <c r="K53" s="22"/>
      <c r="L53" s="22"/>
      <c r="M53" s="22"/>
      <c r="N53" s="22">
        <v>8.0000000000000002E-3</v>
      </c>
      <c r="O53" s="32"/>
      <c r="P53" s="91"/>
      <c r="Q53" s="25"/>
      <c r="R53" s="25"/>
    </row>
    <row r="54" spans="1:18" x14ac:dyDescent="0.3">
      <c r="A54" s="14" t="s">
        <v>31</v>
      </c>
      <c r="B54" s="12" t="s">
        <v>16</v>
      </c>
      <c r="C54" s="12"/>
      <c r="D54" s="15"/>
      <c r="E54" s="56"/>
      <c r="F54" s="60"/>
      <c r="G54" s="61"/>
      <c r="H54" s="21">
        <v>8.9999999999999993E-3</v>
      </c>
      <c r="I54" s="21"/>
      <c r="J54" s="21"/>
      <c r="K54" s="21"/>
      <c r="L54" s="21">
        <v>8.9999999999999993E-3</v>
      </c>
      <c r="M54" s="21">
        <v>1.7000000000000001E-2</v>
      </c>
      <c r="N54" s="21">
        <v>6.0000000000000001E-3</v>
      </c>
      <c r="O54" s="32"/>
      <c r="P54" s="91"/>
      <c r="Q54" s="25"/>
      <c r="R54" s="25"/>
    </row>
    <row r="55" spans="1:18" x14ac:dyDescent="0.3">
      <c r="A55" s="11" t="s">
        <v>110</v>
      </c>
      <c r="B55" s="12" t="s">
        <v>16</v>
      </c>
      <c r="C55" s="12"/>
      <c r="D55" s="9"/>
      <c r="E55" s="55"/>
      <c r="F55" s="59"/>
      <c r="G55" s="59"/>
      <c r="H55" s="13">
        <v>3.4000000000000002E-2</v>
      </c>
      <c r="I55" s="13"/>
      <c r="J55" s="13"/>
      <c r="K55" s="13"/>
      <c r="L55" s="13"/>
      <c r="M55" s="13"/>
      <c r="N55" s="13"/>
      <c r="O55" s="31"/>
      <c r="P55" s="91"/>
      <c r="Q55" s="25"/>
      <c r="R55" s="25"/>
    </row>
    <row r="56" spans="1:18" x14ac:dyDescent="0.3">
      <c r="A56" s="35" t="s">
        <v>151</v>
      </c>
      <c r="B56" s="36" t="s">
        <v>16</v>
      </c>
      <c r="C56" s="36"/>
      <c r="D56" s="37"/>
      <c r="E56" s="56"/>
      <c r="F56" s="56"/>
      <c r="G56" s="56"/>
      <c r="H56" s="38"/>
      <c r="I56" s="38"/>
      <c r="J56" s="38"/>
      <c r="K56" s="38"/>
      <c r="L56" s="38"/>
      <c r="M56" s="38"/>
      <c r="N56" s="38">
        <v>3.0000000000000001E-3</v>
      </c>
      <c r="O56" s="34">
        <v>2E-3</v>
      </c>
      <c r="P56" s="90">
        <f>(N56+8*0.001)/9</f>
        <v>1.2222222222222222E-3</v>
      </c>
      <c r="Q56" s="39">
        <v>0.3</v>
      </c>
      <c r="R56" s="39">
        <v>1</v>
      </c>
    </row>
    <row r="57" spans="1:18" x14ac:dyDescent="0.3">
      <c r="A57" s="14" t="s">
        <v>139</v>
      </c>
      <c r="B57" s="12" t="s">
        <v>16</v>
      </c>
      <c r="C57" s="12"/>
      <c r="D57" s="15"/>
      <c r="E57" s="56"/>
      <c r="F57" s="60"/>
      <c r="G57" s="61"/>
      <c r="H57" s="22"/>
      <c r="I57" s="22"/>
      <c r="J57" s="22"/>
      <c r="K57" s="22"/>
      <c r="L57" s="22">
        <v>3.0000000000000001E-3</v>
      </c>
      <c r="M57" s="22"/>
      <c r="N57" s="22"/>
      <c r="O57" s="32"/>
      <c r="P57" s="91"/>
      <c r="Q57" s="25"/>
      <c r="R57" s="25"/>
    </row>
    <row r="58" spans="1:18" x14ac:dyDescent="0.3">
      <c r="A58" s="14" t="s">
        <v>141</v>
      </c>
      <c r="B58" s="12" t="s">
        <v>16</v>
      </c>
      <c r="C58" s="12"/>
      <c r="D58" s="15"/>
      <c r="E58" s="56"/>
      <c r="F58" s="60"/>
      <c r="G58" s="61"/>
      <c r="H58" s="22">
        <v>6.0999999999999999E-2</v>
      </c>
      <c r="I58" s="22">
        <v>0.45400000000000001</v>
      </c>
      <c r="J58" s="22">
        <v>0.106</v>
      </c>
      <c r="K58" s="22">
        <v>6.0000000000000001E-3</v>
      </c>
      <c r="L58" s="22">
        <v>1.7999999999999999E-2</v>
      </c>
      <c r="M58" s="22"/>
      <c r="N58" s="22"/>
      <c r="O58" s="32"/>
      <c r="P58" s="91"/>
      <c r="Q58" s="25"/>
      <c r="R58" s="25"/>
    </row>
    <row r="59" spans="1:18" x14ac:dyDescent="0.3">
      <c r="A59" s="14" t="s">
        <v>124</v>
      </c>
      <c r="B59" s="12" t="s">
        <v>16</v>
      </c>
      <c r="C59" s="12"/>
      <c r="D59" s="15"/>
      <c r="E59" s="56"/>
      <c r="F59" s="60"/>
      <c r="G59" s="61"/>
      <c r="H59" s="22"/>
      <c r="I59" s="22"/>
      <c r="J59" s="22">
        <v>2.5000000000000001E-2</v>
      </c>
      <c r="K59" s="22">
        <v>0.04</v>
      </c>
      <c r="L59" s="22">
        <v>2E-3</v>
      </c>
      <c r="M59" s="22"/>
      <c r="N59" s="22"/>
      <c r="O59" s="32"/>
      <c r="P59" s="91"/>
      <c r="Q59" s="25"/>
      <c r="R59" s="25"/>
    </row>
    <row r="60" spans="1:18" x14ac:dyDescent="0.3">
      <c r="A60" s="14" t="s">
        <v>125</v>
      </c>
      <c r="B60" s="12" t="s">
        <v>16</v>
      </c>
      <c r="C60" s="12"/>
      <c r="D60" s="15"/>
      <c r="E60" s="56"/>
      <c r="F60" s="60"/>
      <c r="G60" s="61"/>
      <c r="H60" s="22"/>
      <c r="I60" s="22"/>
      <c r="J60" s="22">
        <v>8.9999999999999993E-3</v>
      </c>
      <c r="K60" s="22">
        <v>2.1999999999999999E-2</v>
      </c>
      <c r="L60" s="22"/>
      <c r="M60" s="22"/>
      <c r="N60" s="22"/>
      <c r="O60" s="32"/>
      <c r="P60" s="91"/>
      <c r="Q60" s="25"/>
      <c r="R60" s="25"/>
    </row>
    <row r="61" spans="1:18" x14ac:dyDescent="0.3">
      <c r="A61" s="14" t="s">
        <v>111</v>
      </c>
      <c r="B61" s="12" t="s">
        <v>16</v>
      </c>
      <c r="C61" s="12"/>
      <c r="D61" s="15"/>
      <c r="E61" s="56"/>
      <c r="F61" s="60"/>
      <c r="G61" s="61"/>
      <c r="H61" s="22">
        <v>2.3E-2</v>
      </c>
      <c r="I61" s="64">
        <v>1.78</v>
      </c>
      <c r="J61" s="22">
        <v>0.54600000000000004</v>
      </c>
      <c r="K61" s="22">
        <v>5.8999999999999997E-2</v>
      </c>
      <c r="L61" s="22">
        <v>4.2000000000000003E-2</v>
      </c>
      <c r="M61" s="22"/>
      <c r="N61" s="22"/>
      <c r="O61" s="32"/>
      <c r="P61" s="91"/>
      <c r="Q61" s="25"/>
      <c r="R61" s="25"/>
    </row>
    <row r="62" spans="1:18" x14ac:dyDescent="0.3">
      <c r="A62" s="14" t="s">
        <v>112</v>
      </c>
      <c r="B62" s="12" t="s">
        <v>16</v>
      </c>
      <c r="C62" s="12"/>
      <c r="D62" s="15"/>
      <c r="E62" s="56"/>
      <c r="F62" s="60"/>
      <c r="G62" s="61"/>
      <c r="H62" s="22">
        <v>0.05</v>
      </c>
      <c r="I62" s="22"/>
      <c r="J62" s="22"/>
      <c r="K62" s="22"/>
      <c r="L62" s="22"/>
      <c r="M62" s="22"/>
      <c r="N62" s="22"/>
      <c r="O62" s="32"/>
      <c r="P62" s="91"/>
      <c r="Q62" s="25"/>
      <c r="R62" s="25"/>
    </row>
    <row r="63" spans="1:18" x14ac:dyDescent="0.3">
      <c r="A63" s="14" t="s">
        <v>113</v>
      </c>
      <c r="B63" s="12" t="s">
        <v>16</v>
      </c>
      <c r="C63" s="12"/>
      <c r="D63" s="15"/>
      <c r="E63" s="56"/>
      <c r="F63" s="60"/>
      <c r="G63" s="61"/>
      <c r="H63" s="22">
        <v>2.5000000000000001E-2</v>
      </c>
      <c r="I63" s="64">
        <v>1.91</v>
      </c>
      <c r="J63" s="22">
        <v>0.57199999999999995</v>
      </c>
      <c r="K63" s="22">
        <v>5.8999999999999997E-2</v>
      </c>
      <c r="L63" s="22">
        <v>4.2000000000000003E-2</v>
      </c>
      <c r="M63" s="22"/>
      <c r="N63" s="22"/>
      <c r="O63" s="32"/>
      <c r="P63" s="91"/>
      <c r="Q63" s="25"/>
      <c r="R63" s="25"/>
    </row>
    <row r="64" spans="1:18" x14ac:dyDescent="0.3">
      <c r="A64" s="35" t="s">
        <v>32</v>
      </c>
      <c r="B64" s="36" t="s">
        <v>16</v>
      </c>
      <c r="C64" s="36"/>
      <c r="D64" s="37">
        <v>0.02</v>
      </c>
      <c r="E64" s="56"/>
      <c r="F64" s="60"/>
      <c r="G64" s="61"/>
      <c r="H64" s="38">
        <v>3.9E-2</v>
      </c>
      <c r="I64" s="38"/>
      <c r="J64" s="38"/>
      <c r="K64" s="38">
        <v>8.6999999999999994E-2</v>
      </c>
      <c r="L64" s="38">
        <v>0.35799999999999998</v>
      </c>
      <c r="M64" s="38"/>
      <c r="N64" s="38">
        <v>0.219</v>
      </c>
      <c r="O64" s="34">
        <v>0.02</v>
      </c>
      <c r="P64" s="90">
        <f>(D64+H64+K64+L64+N64+4*0.01)/9</f>
        <v>8.4777777777777785E-2</v>
      </c>
      <c r="Q64" s="39">
        <v>60.6</v>
      </c>
      <c r="R64" s="39"/>
    </row>
    <row r="65" spans="1:18" x14ac:dyDescent="0.3">
      <c r="A65" s="35" t="s">
        <v>77</v>
      </c>
      <c r="B65" s="36" t="s">
        <v>16</v>
      </c>
      <c r="C65" s="36"/>
      <c r="D65" s="37"/>
      <c r="E65" s="56"/>
      <c r="F65" s="60"/>
      <c r="G65" s="61"/>
      <c r="H65" s="38">
        <v>4.0000000000000001E-3</v>
      </c>
      <c r="I65" s="38"/>
      <c r="J65" s="38"/>
      <c r="K65" s="38">
        <v>1.4E-2</v>
      </c>
      <c r="L65" s="38">
        <v>1.4999999999999999E-2</v>
      </c>
      <c r="M65" s="38">
        <v>4.0000000000000001E-3</v>
      </c>
      <c r="N65" s="38">
        <v>4.0000000000000001E-3</v>
      </c>
      <c r="O65" s="34">
        <v>5.0000000000000001E-3</v>
      </c>
      <c r="P65" s="90">
        <f>(H65+K65+L65+M65+N65+4*0.0025)/9</f>
        <v>5.6666666666666679E-3</v>
      </c>
      <c r="Q65" s="39">
        <v>1.9E-2</v>
      </c>
      <c r="R65" s="39"/>
    </row>
    <row r="66" spans="1:18" x14ac:dyDescent="0.3">
      <c r="A66" s="42" t="s">
        <v>60</v>
      </c>
      <c r="B66" s="43" t="s">
        <v>16</v>
      </c>
      <c r="C66" s="43">
        <v>0.26</v>
      </c>
      <c r="D66" s="44">
        <v>0.28000000000000003</v>
      </c>
      <c r="E66" s="56"/>
      <c r="F66" s="60"/>
      <c r="G66" s="61"/>
      <c r="H66" s="45">
        <v>0.19</v>
      </c>
      <c r="I66" s="45">
        <v>0.1</v>
      </c>
      <c r="J66" s="45">
        <v>0.06</v>
      </c>
      <c r="K66" s="45">
        <v>0.03</v>
      </c>
      <c r="L66" s="45">
        <v>0.25</v>
      </c>
      <c r="M66" s="45">
        <v>0.19</v>
      </c>
      <c r="N66" s="45">
        <v>0.47</v>
      </c>
      <c r="O66" s="46"/>
      <c r="P66" s="92"/>
      <c r="Q66" s="47"/>
      <c r="R66" s="47"/>
    </row>
    <row r="67" spans="1:18" x14ac:dyDescent="0.3">
      <c r="A67" s="42" t="s">
        <v>84</v>
      </c>
      <c r="B67" s="43" t="s">
        <v>16</v>
      </c>
      <c r="C67" s="43"/>
      <c r="D67" s="44">
        <v>0.15</v>
      </c>
      <c r="E67" s="56"/>
      <c r="F67" s="60"/>
      <c r="G67" s="61"/>
      <c r="H67" s="45"/>
      <c r="I67" s="45">
        <v>0.04</v>
      </c>
      <c r="J67" s="45"/>
      <c r="K67" s="45"/>
      <c r="L67" s="45">
        <v>0.28999999999999998</v>
      </c>
      <c r="M67" s="45"/>
      <c r="N67" s="45">
        <v>0.28000000000000003</v>
      </c>
      <c r="O67" s="46"/>
      <c r="P67" s="92"/>
      <c r="Q67" s="47"/>
      <c r="R67" s="47"/>
    </row>
    <row r="68" spans="1:18" x14ac:dyDescent="0.3">
      <c r="A68" s="14" t="s">
        <v>101</v>
      </c>
      <c r="B68" s="12" t="s">
        <v>16</v>
      </c>
      <c r="C68" s="12"/>
      <c r="D68" s="15"/>
      <c r="E68" s="56"/>
      <c r="F68" s="60"/>
      <c r="G68" s="61"/>
      <c r="H68" s="22">
        <v>2E-3</v>
      </c>
      <c r="I68" s="22"/>
      <c r="J68" s="22"/>
      <c r="K68" s="22"/>
      <c r="L68" s="22"/>
      <c r="M68" s="22"/>
      <c r="N68" s="22"/>
      <c r="O68" s="32"/>
      <c r="P68" s="91"/>
      <c r="Q68" s="25"/>
      <c r="R68" s="25"/>
    </row>
    <row r="69" spans="1:18" x14ac:dyDescent="0.3">
      <c r="A69" s="14" t="s">
        <v>61</v>
      </c>
      <c r="B69" s="12" t="s">
        <v>16</v>
      </c>
      <c r="C69" s="12">
        <v>0.27</v>
      </c>
      <c r="D69" s="15">
        <v>0.372</v>
      </c>
      <c r="E69" s="56"/>
      <c r="F69" s="60"/>
      <c r="G69" s="61"/>
      <c r="H69" s="22">
        <v>0.39100000000000001</v>
      </c>
      <c r="I69" s="22">
        <v>0.35099999999999998</v>
      </c>
      <c r="J69" s="22">
        <v>0.247</v>
      </c>
      <c r="K69" s="22"/>
      <c r="L69" s="22">
        <v>0.876</v>
      </c>
      <c r="M69" s="22">
        <v>0.313</v>
      </c>
      <c r="N69" s="22">
        <v>0.80200000000000005</v>
      </c>
      <c r="O69" s="32"/>
      <c r="P69" s="91"/>
      <c r="Q69" s="25"/>
      <c r="R69" s="25"/>
    </row>
    <row r="70" spans="1:18" x14ac:dyDescent="0.3">
      <c r="A70" s="14" t="s">
        <v>62</v>
      </c>
      <c r="B70" s="12" t="s">
        <v>16</v>
      </c>
      <c r="C70" s="12">
        <v>0.01</v>
      </c>
      <c r="D70" s="15">
        <v>1.2E-2</v>
      </c>
      <c r="E70" s="56"/>
      <c r="F70" s="60"/>
      <c r="G70" s="61"/>
      <c r="H70" s="22">
        <v>0.42199999999999999</v>
      </c>
      <c r="I70" s="22">
        <v>8.1000000000000003E-2</v>
      </c>
      <c r="J70" s="22">
        <v>2.3E-2</v>
      </c>
      <c r="K70" s="22">
        <v>1.2999999999999999E-2</v>
      </c>
      <c r="L70" s="22">
        <v>4.9000000000000002E-2</v>
      </c>
      <c r="M70" s="22">
        <v>0.02</v>
      </c>
      <c r="N70" s="22">
        <v>5.0999999999999997E-2</v>
      </c>
      <c r="O70" s="32"/>
      <c r="P70" s="91"/>
      <c r="Q70" s="25"/>
      <c r="R70" s="25"/>
    </row>
    <row r="71" spans="1:18" x14ac:dyDescent="0.3">
      <c r="A71" s="99" t="s">
        <v>11</v>
      </c>
      <c r="B71" s="12" t="s">
        <v>16</v>
      </c>
      <c r="C71" s="65">
        <v>1.1000000000000001</v>
      </c>
      <c r="D71" s="15">
        <v>0.93</v>
      </c>
      <c r="E71" s="56"/>
      <c r="F71" s="60"/>
      <c r="G71" s="61"/>
      <c r="H71" s="64">
        <v>1.5</v>
      </c>
      <c r="I71" s="64">
        <v>1.4</v>
      </c>
      <c r="J71" s="22">
        <v>0.89</v>
      </c>
      <c r="K71" s="22">
        <v>0.17</v>
      </c>
      <c r="L71" s="100">
        <v>2.2000000000000002</v>
      </c>
      <c r="M71" s="71">
        <v>1.1000000000000001</v>
      </c>
      <c r="N71" s="100">
        <v>2</v>
      </c>
      <c r="O71" s="32"/>
      <c r="P71" s="91"/>
      <c r="Q71" s="25"/>
      <c r="R71" s="25"/>
    </row>
    <row r="72" spans="1:18" x14ac:dyDescent="0.3">
      <c r="A72" s="14" t="s">
        <v>12</v>
      </c>
      <c r="B72" s="12" t="s">
        <v>16</v>
      </c>
      <c r="C72" s="12">
        <v>0.307</v>
      </c>
      <c r="D72" s="15">
        <v>0.29099999999999998</v>
      </c>
      <c r="E72" s="56"/>
      <c r="F72" s="60"/>
      <c r="G72" s="61"/>
      <c r="H72" s="22">
        <v>0.64900000000000002</v>
      </c>
      <c r="I72" s="22">
        <v>0.437</v>
      </c>
      <c r="J72" s="22">
        <v>0.311</v>
      </c>
      <c r="K72" s="22">
        <v>5.5E-2</v>
      </c>
      <c r="L72" s="64">
        <v>1.08</v>
      </c>
      <c r="M72" s="22">
        <v>0.39400000000000002</v>
      </c>
      <c r="N72" s="22">
        <v>0.83399999999999996</v>
      </c>
      <c r="O72" s="32"/>
      <c r="P72" s="91"/>
      <c r="Q72" s="25"/>
      <c r="R72" s="25"/>
    </row>
    <row r="73" spans="1:18" x14ac:dyDescent="0.3">
      <c r="A73" s="11" t="s">
        <v>150</v>
      </c>
      <c r="B73" s="12" t="s">
        <v>16</v>
      </c>
      <c r="C73" s="12"/>
      <c r="D73" s="10"/>
      <c r="E73" s="55"/>
      <c r="F73" s="55"/>
      <c r="G73" s="59"/>
      <c r="H73" s="13"/>
      <c r="I73" s="13"/>
      <c r="J73" s="13"/>
      <c r="K73" s="13"/>
      <c r="L73" s="13"/>
      <c r="M73" s="13"/>
      <c r="N73" s="13">
        <v>3.0000000000000001E-3</v>
      </c>
      <c r="O73" s="31"/>
      <c r="P73" s="91"/>
      <c r="Q73" s="25"/>
      <c r="R73" s="25"/>
    </row>
    <row r="74" spans="1:18" x14ac:dyDescent="0.3">
      <c r="A74" s="14" t="s">
        <v>122</v>
      </c>
      <c r="B74" s="12" t="s">
        <v>16</v>
      </c>
      <c r="C74" s="12"/>
      <c r="D74" s="15"/>
      <c r="E74" s="56"/>
      <c r="F74" s="60"/>
      <c r="G74" s="61"/>
      <c r="H74" s="22"/>
      <c r="I74" s="22">
        <v>5.0000000000000001E-3</v>
      </c>
      <c r="J74" s="22">
        <v>0.16200000000000001</v>
      </c>
      <c r="K74" s="22">
        <v>1.4999999999999999E-2</v>
      </c>
      <c r="L74" s="22"/>
      <c r="M74" s="22"/>
      <c r="N74" s="22"/>
      <c r="O74" s="32"/>
      <c r="P74" s="91"/>
      <c r="Q74" s="25"/>
      <c r="R74" s="25"/>
    </row>
    <row r="75" spans="1:18" x14ac:dyDescent="0.3">
      <c r="A75" s="35" t="s">
        <v>43</v>
      </c>
      <c r="B75" s="36" t="s">
        <v>16</v>
      </c>
      <c r="C75" s="36"/>
      <c r="D75" s="37"/>
      <c r="E75" s="56"/>
      <c r="F75" s="60"/>
      <c r="G75" s="61"/>
      <c r="H75" s="38">
        <v>2.1999999999999999E-2</v>
      </c>
      <c r="I75" s="38">
        <v>8.0000000000000002E-3</v>
      </c>
      <c r="J75" s="38"/>
      <c r="K75" s="38"/>
      <c r="L75" s="38">
        <v>8.0000000000000002E-3</v>
      </c>
      <c r="M75" s="38"/>
      <c r="N75" s="38"/>
      <c r="O75" s="34">
        <v>5.0000000000000001E-3</v>
      </c>
      <c r="P75" s="90">
        <f>(H75+I75+L75+6*0.0025)/9</f>
        <v>5.8888888888888888E-3</v>
      </c>
      <c r="Q75" s="39">
        <v>3.5000000000000003E-2</v>
      </c>
      <c r="R75" s="39"/>
    </row>
    <row r="76" spans="1:18" x14ac:dyDescent="0.3">
      <c r="A76" s="35" t="s">
        <v>42</v>
      </c>
      <c r="B76" s="36" t="s">
        <v>16</v>
      </c>
      <c r="C76" s="36"/>
      <c r="D76" s="37"/>
      <c r="E76" s="56"/>
      <c r="F76" s="60"/>
      <c r="G76" s="61"/>
      <c r="H76" s="38">
        <v>8.0000000000000002E-3</v>
      </c>
      <c r="I76" s="38"/>
      <c r="J76" s="38">
        <v>2.8000000000000001E-2</v>
      </c>
      <c r="K76" s="38">
        <v>1.2E-2</v>
      </c>
      <c r="L76" s="38"/>
      <c r="M76" s="38">
        <v>8.0000000000000002E-3</v>
      </c>
      <c r="N76" s="38"/>
      <c r="O76" s="34">
        <v>5.0000000000000001E-3</v>
      </c>
      <c r="P76" s="90">
        <f>(H76+J76+K76+M76+5*0.0025)/9</f>
        <v>7.6111111111111119E-3</v>
      </c>
      <c r="Q76" s="39">
        <v>0.09</v>
      </c>
      <c r="R76" s="39"/>
    </row>
    <row r="77" spans="1:18" x14ac:dyDescent="0.3">
      <c r="A77" s="14" t="s">
        <v>25</v>
      </c>
      <c r="B77" s="12" t="s">
        <v>16</v>
      </c>
      <c r="C77" s="12">
        <v>5.0000000000000001E-3</v>
      </c>
      <c r="D77" s="15">
        <v>3.0000000000000001E-3</v>
      </c>
      <c r="E77" s="56"/>
      <c r="F77" s="60"/>
      <c r="G77" s="61"/>
      <c r="H77" s="22"/>
      <c r="I77" s="22">
        <v>2.5999999999999999E-2</v>
      </c>
      <c r="J77" s="22"/>
      <c r="K77" s="22"/>
      <c r="L77" s="22"/>
      <c r="M77" s="22"/>
      <c r="N77" s="22">
        <v>6.0000000000000001E-3</v>
      </c>
      <c r="O77" s="32"/>
      <c r="P77" s="91"/>
      <c r="Q77" s="25"/>
      <c r="R77" s="25"/>
    </row>
    <row r="78" spans="1:18" x14ac:dyDescent="0.3">
      <c r="A78" s="14" t="s">
        <v>76</v>
      </c>
      <c r="B78" s="12" t="s">
        <v>16</v>
      </c>
      <c r="C78" s="12">
        <v>4.0000000000000001E-3</v>
      </c>
      <c r="D78" s="15"/>
      <c r="E78" s="56"/>
      <c r="F78" s="60"/>
      <c r="G78" s="61"/>
      <c r="H78" s="22"/>
      <c r="I78" s="22"/>
      <c r="J78" s="22"/>
      <c r="K78" s="22"/>
      <c r="L78" s="22">
        <v>1.0999999999999999E-2</v>
      </c>
      <c r="M78" s="22"/>
      <c r="N78" s="22">
        <v>8.9999999999999993E-3</v>
      </c>
      <c r="O78" s="32"/>
      <c r="P78" s="91"/>
      <c r="Q78" s="25"/>
      <c r="R78" s="25"/>
    </row>
    <row r="79" spans="1:18" x14ac:dyDescent="0.3">
      <c r="A79" s="14" t="s">
        <v>102</v>
      </c>
      <c r="B79" s="12" t="s">
        <v>16</v>
      </c>
      <c r="C79" s="12"/>
      <c r="D79" s="15"/>
      <c r="E79" s="56"/>
      <c r="F79" s="60"/>
      <c r="G79" s="61"/>
      <c r="H79" s="22">
        <v>1E-3</v>
      </c>
      <c r="I79" s="22"/>
      <c r="J79" s="22"/>
      <c r="K79" s="22"/>
      <c r="L79" s="22"/>
      <c r="M79" s="22"/>
      <c r="N79" s="22"/>
      <c r="O79" s="32"/>
      <c r="P79" s="91"/>
      <c r="Q79" s="25"/>
      <c r="R79" s="25"/>
    </row>
    <row r="80" spans="1:18" x14ac:dyDescent="0.3">
      <c r="A80" s="14" t="s">
        <v>103</v>
      </c>
      <c r="B80" s="12" t="s">
        <v>16</v>
      </c>
      <c r="C80" s="12"/>
      <c r="D80" s="15"/>
      <c r="E80" s="56"/>
      <c r="F80" s="60"/>
      <c r="G80" s="61"/>
      <c r="H80" s="22">
        <v>2E-3</v>
      </c>
      <c r="I80" s="22">
        <v>2E-3</v>
      </c>
      <c r="J80" s="22">
        <v>3.0000000000000001E-3</v>
      </c>
      <c r="K80" s="22">
        <v>1.2E-2</v>
      </c>
      <c r="L80" s="22">
        <v>5.0000000000000001E-3</v>
      </c>
      <c r="M80" s="22">
        <v>2E-3</v>
      </c>
      <c r="N80" s="22"/>
      <c r="O80" s="32"/>
      <c r="P80" s="91"/>
      <c r="Q80" s="25"/>
      <c r="R80" s="25"/>
    </row>
    <row r="81" spans="1:18" x14ac:dyDescent="0.3">
      <c r="A81" s="14" t="s">
        <v>10</v>
      </c>
      <c r="B81" s="12" t="s">
        <v>16</v>
      </c>
      <c r="C81" s="12">
        <v>6.0999999999999999E-2</v>
      </c>
      <c r="D81" s="15">
        <v>0.19400000000000001</v>
      </c>
      <c r="E81" s="56"/>
      <c r="F81" s="60"/>
      <c r="G81" s="61"/>
      <c r="H81" s="22">
        <v>7.0000000000000001E-3</v>
      </c>
      <c r="I81" s="22">
        <v>1.7999999999999999E-2</v>
      </c>
      <c r="J81" s="22">
        <v>1.4999999999999999E-2</v>
      </c>
      <c r="K81" s="22"/>
      <c r="L81" s="22"/>
      <c r="M81" s="22">
        <v>0.21199999999999999</v>
      </c>
      <c r="N81" s="22">
        <v>0.151</v>
      </c>
      <c r="O81" s="32"/>
      <c r="P81" s="91"/>
      <c r="Q81" s="25"/>
      <c r="R81" s="25"/>
    </row>
    <row r="82" spans="1:18" x14ac:dyDescent="0.3">
      <c r="A82" s="11" t="s">
        <v>65</v>
      </c>
      <c r="B82" s="12" t="s">
        <v>16</v>
      </c>
      <c r="C82" s="13">
        <v>4.2000000000000003E-2</v>
      </c>
      <c r="D82" s="10"/>
      <c r="E82" s="55"/>
      <c r="F82" s="55"/>
      <c r="G82" s="55"/>
      <c r="H82" s="13"/>
      <c r="I82" s="13"/>
      <c r="J82" s="13"/>
      <c r="K82" s="13"/>
      <c r="L82" s="13">
        <v>6.3E-2</v>
      </c>
      <c r="M82" s="13">
        <v>8.4000000000000005E-2</v>
      </c>
      <c r="N82" s="13">
        <v>2.1000000000000001E-2</v>
      </c>
      <c r="O82" s="41"/>
      <c r="P82" s="91"/>
      <c r="Q82" s="25"/>
      <c r="R82" s="25"/>
    </row>
    <row r="83" spans="1:18" x14ac:dyDescent="0.3">
      <c r="A83" s="14" t="s">
        <v>126</v>
      </c>
      <c r="B83" s="12" t="s">
        <v>16</v>
      </c>
      <c r="C83" s="12"/>
      <c r="D83" s="15"/>
      <c r="E83" s="56"/>
      <c r="F83" s="60"/>
      <c r="G83" s="61"/>
      <c r="H83" s="22"/>
      <c r="I83" s="22"/>
      <c r="J83" s="22">
        <v>2.1000000000000001E-2</v>
      </c>
      <c r="K83" s="22"/>
      <c r="L83" s="22"/>
      <c r="M83" s="22"/>
      <c r="N83" s="22"/>
      <c r="O83" s="32"/>
      <c r="P83" s="91"/>
      <c r="Q83" s="25"/>
      <c r="R83" s="25"/>
    </row>
    <row r="84" spans="1:18" x14ac:dyDescent="0.3">
      <c r="A84" s="14" t="s">
        <v>114</v>
      </c>
      <c r="B84" s="12" t="s">
        <v>16</v>
      </c>
      <c r="C84" s="12"/>
      <c r="D84" s="15"/>
      <c r="E84" s="56"/>
      <c r="F84" s="60"/>
      <c r="G84" s="61"/>
      <c r="H84" s="22">
        <v>7.0000000000000001E-3</v>
      </c>
      <c r="I84" s="22">
        <v>6.0000000000000001E-3</v>
      </c>
      <c r="J84" s="22"/>
      <c r="K84" s="22"/>
      <c r="L84" s="22"/>
      <c r="M84" s="22"/>
      <c r="N84" s="22"/>
      <c r="O84" s="32"/>
      <c r="P84" s="91"/>
      <c r="Q84" s="25"/>
      <c r="R84" s="25"/>
    </row>
    <row r="85" spans="1:18" x14ac:dyDescent="0.3">
      <c r="A85" s="14" t="s">
        <v>21</v>
      </c>
      <c r="B85" s="12" t="s">
        <v>16</v>
      </c>
      <c r="C85" s="12">
        <v>8.0000000000000002E-3</v>
      </c>
      <c r="D85" s="15">
        <v>0.01</v>
      </c>
      <c r="E85" s="56"/>
      <c r="F85" s="60"/>
      <c r="G85" s="61"/>
      <c r="H85" s="22"/>
      <c r="I85" s="22"/>
      <c r="J85" s="22"/>
      <c r="K85" s="22"/>
      <c r="L85" s="22">
        <v>3.2000000000000001E-2</v>
      </c>
      <c r="M85" s="22"/>
      <c r="N85" s="22">
        <v>4.1000000000000002E-2</v>
      </c>
      <c r="O85" s="32"/>
      <c r="P85" s="91"/>
      <c r="Q85" s="25"/>
      <c r="R85" s="25"/>
    </row>
    <row r="86" spans="1:18" x14ac:dyDescent="0.3">
      <c r="A86" s="84" t="s">
        <v>120</v>
      </c>
      <c r="B86" s="36" t="s">
        <v>16</v>
      </c>
      <c r="C86" s="36"/>
      <c r="D86" s="85"/>
      <c r="E86" s="56"/>
      <c r="F86" s="56"/>
      <c r="G86" s="56"/>
      <c r="H86" s="86"/>
      <c r="I86" s="86">
        <v>2E-3</v>
      </c>
      <c r="J86" s="86"/>
      <c r="K86" s="86"/>
      <c r="L86" s="86"/>
      <c r="M86" s="86"/>
      <c r="N86" s="86"/>
      <c r="O86" s="87">
        <v>5.0000000000000001E-3</v>
      </c>
      <c r="P86" s="90">
        <f>(I86+8*0.0025)/9</f>
        <v>2.4444444444444444E-3</v>
      </c>
      <c r="Q86" s="39">
        <v>1</v>
      </c>
      <c r="R86" s="39">
        <v>4</v>
      </c>
    </row>
    <row r="87" spans="1:18" x14ac:dyDescent="0.3">
      <c r="A87" s="11" t="s">
        <v>37</v>
      </c>
      <c r="B87" s="12" t="s">
        <v>16</v>
      </c>
      <c r="C87" s="12"/>
      <c r="D87" s="10"/>
      <c r="E87" s="58"/>
      <c r="F87" s="58"/>
      <c r="G87" s="59"/>
      <c r="H87" s="13">
        <v>0.01</v>
      </c>
      <c r="I87" s="13">
        <v>3.5000000000000003E-2</v>
      </c>
      <c r="J87" s="13">
        <v>3.2000000000000001E-2</v>
      </c>
      <c r="K87" s="13">
        <v>6.0000000000000001E-3</v>
      </c>
      <c r="L87" s="13"/>
      <c r="M87" s="13">
        <v>6.0000000000000001E-3</v>
      </c>
      <c r="N87" s="13"/>
      <c r="O87" s="31"/>
      <c r="P87" s="91"/>
      <c r="Q87" s="25"/>
      <c r="R87" s="25"/>
    </row>
    <row r="88" spans="1:18" x14ac:dyDescent="0.3">
      <c r="A88" s="14" t="s">
        <v>35</v>
      </c>
      <c r="B88" s="12" t="s">
        <v>16</v>
      </c>
      <c r="C88" s="12"/>
      <c r="D88" s="15"/>
      <c r="E88" s="56"/>
      <c r="F88" s="60"/>
      <c r="G88" s="61"/>
      <c r="H88" s="22">
        <v>0.4</v>
      </c>
      <c r="I88" s="22"/>
      <c r="J88" s="22"/>
      <c r="K88" s="22"/>
      <c r="L88" s="22"/>
      <c r="M88" s="22"/>
      <c r="N88" s="22"/>
      <c r="O88" s="32"/>
      <c r="P88" s="91"/>
      <c r="Q88" s="25"/>
      <c r="R88" s="25"/>
    </row>
    <row r="89" spans="1:18" x14ac:dyDescent="0.3">
      <c r="A89" s="14" t="s">
        <v>27</v>
      </c>
      <c r="B89" s="12" t="s">
        <v>16</v>
      </c>
      <c r="C89" s="12"/>
      <c r="D89" s="15"/>
      <c r="E89" s="56"/>
      <c r="F89" s="60"/>
      <c r="G89" s="61"/>
      <c r="H89" s="22">
        <v>1.6E-2</v>
      </c>
      <c r="I89" s="22">
        <v>1.4E-2</v>
      </c>
      <c r="J89" s="22">
        <v>8.9999999999999993E-3</v>
      </c>
      <c r="K89" s="22">
        <v>6.0000000000000001E-3</v>
      </c>
      <c r="L89" s="22">
        <v>7.0000000000000001E-3</v>
      </c>
      <c r="M89" s="22"/>
      <c r="N89" s="22"/>
      <c r="O89" s="32"/>
      <c r="P89" s="91"/>
      <c r="Q89" s="25"/>
      <c r="R89" s="25"/>
    </row>
    <row r="90" spans="1:18" x14ac:dyDescent="0.3">
      <c r="A90" s="11" t="s">
        <v>30</v>
      </c>
      <c r="B90" s="12" t="s">
        <v>16</v>
      </c>
      <c r="C90" s="12"/>
      <c r="D90" s="10"/>
      <c r="E90" s="55"/>
      <c r="F90" s="55"/>
      <c r="G90" s="59"/>
      <c r="H90" s="13">
        <v>4.0000000000000001E-3</v>
      </c>
      <c r="I90" s="13">
        <v>7.0000000000000001E-3</v>
      </c>
      <c r="J90" s="13">
        <v>3.0000000000000001E-3</v>
      </c>
      <c r="K90" s="13"/>
      <c r="L90" s="13"/>
      <c r="M90" s="13"/>
      <c r="N90" s="13"/>
      <c r="O90" s="31"/>
      <c r="P90" s="91"/>
      <c r="Q90" s="25"/>
      <c r="R90" s="25"/>
    </row>
    <row r="91" spans="1:18" x14ac:dyDescent="0.3">
      <c r="A91" s="11" t="s">
        <v>66</v>
      </c>
      <c r="B91" s="12" t="s">
        <v>16</v>
      </c>
      <c r="C91" s="12">
        <v>5.0000000000000001E-3</v>
      </c>
      <c r="D91" s="10">
        <v>8.9999999999999993E-3</v>
      </c>
      <c r="E91" s="55"/>
      <c r="F91" s="55"/>
      <c r="G91" s="59"/>
      <c r="H91" s="13">
        <v>1.6E-2</v>
      </c>
      <c r="I91" s="13">
        <v>0.03</v>
      </c>
      <c r="J91" s="13">
        <v>2.8000000000000001E-2</v>
      </c>
      <c r="K91" s="13">
        <v>1.2999999999999999E-2</v>
      </c>
      <c r="L91" s="13">
        <v>0.02</v>
      </c>
      <c r="M91" s="13">
        <v>1.4E-2</v>
      </c>
      <c r="N91" s="13">
        <v>1.6E-2</v>
      </c>
      <c r="O91" s="31"/>
      <c r="P91" s="91"/>
      <c r="Q91" s="25"/>
      <c r="R91" s="25"/>
    </row>
    <row r="92" spans="1:18" x14ac:dyDescent="0.3">
      <c r="A92" s="11" t="s">
        <v>38</v>
      </c>
      <c r="B92" s="12" t="s">
        <v>16</v>
      </c>
      <c r="C92" s="12"/>
      <c r="D92" s="10"/>
      <c r="E92" s="55"/>
      <c r="F92" s="55"/>
      <c r="G92" s="59"/>
      <c r="H92" s="13">
        <v>5.0000000000000001E-3</v>
      </c>
      <c r="I92" s="13">
        <v>5.0000000000000001E-3</v>
      </c>
      <c r="J92" s="13">
        <v>8.0000000000000002E-3</v>
      </c>
      <c r="K92" s="13">
        <v>4.0000000000000001E-3</v>
      </c>
      <c r="L92" s="13">
        <v>6.0000000000000001E-3</v>
      </c>
      <c r="M92" s="13">
        <v>3.0000000000000001E-3</v>
      </c>
      <c r="N92" s="13">
        <v>3.0000000000000001E-3</v>
      </c>
      <c r="O92" s="31"/>
      <c r="P92" s="91"/>
      <c r="Q92" s="25"/>
      <c r="R92" s="25"/>
    </row>
    <row r="93" spans="1:18" x14ac:dyDescent="0.3">
      <c r="A93" s="11" t="s">
        <v>119</v>
      </c>
      <c r="B93" s="12" t="s">
        <v>16</v>
      </c>
      <c r="C93" s="12"/>
      <c r="D93" s="10"/>
      <c r="E93" s="55"/>
      <c r="F93" s="55"/>
      <c r="G93" s="59"/>
      <c r="H93" s="13"/>
      <c r="I93" s="13">
        <v>8.9999999999999993E-3</v>
      </c>
      <c r="J93" s="13">
        <v>0.02</v>
      </c>
      <c r="K93" s="13"/>
      <c r="L93" s="13"/>
      <c r="M93" s="13"/>
      <c r="N93" s="13"/>
      <c r="O93" s="31"/>
      <c r="P93" s="91"/>
      <c r="Q93" s="25"/>
      <c r="R93" s="25"/>
    </row>
    <row r="94" spans="1:18" s="68" customFormat="1" x14ac:dyDescent="0.3">
      <c r="A94" s="11" t="s">
        <v>117</v>
      </c>
      <c r="B94" s="12" t="s">
        <v>16</v>
      </c>
      <c r="C94" s="12"/>
      <c r="D94" s="10"/>
      <c r="E94" s="55"/>
      <c r="F94" s="55"/>
      <c r="G94" s="59"/>
      <c r="H94" s="13"/>
      <c r="I94" s="13">
        <v>3.0000000000000001E-3</v>
      </c>
      <c r="J94" s="13">
        <v>5.0000000000000001E-3</v>
      </c>
      <c r="K94" s="13"/>
      <c r="L94" s="13">
        <v>5.0000000000000001E-3</v>
      </c>
      <c r="M94" s="13">
        <v>3.0000000000000001E-3</v>
      </c>
      <c r="N94" s="13"/>
      <c r="O94" s="31"/>
      <c r="P94" s="91"/>
      <c r="Q94" s="25"/>
      <c r="R94" s="25"/>
    </row>
    <row r="95" spans="1:18" s="68" customFormat="1" x14ac:dyDescent="0.3">
      <c r="A95" s="14" t="s">
        <v>123</v>
      </c>
      <c r="B95" s="12" t="s">
        <v>16</v>
      </c>
      <c r="C95" s="12"/>
      <c r="D95" s="15"/>
      <c r="E95" s="56"/>
      <c r="F95" s="60"/>
      <c r="G95" s="61"/>
      <c r="H95" s="22"/>
      <c r="I95" s="22">
        <v>2E-3</v>
      </c>
      <c r="J95" s="22">
        <v>3.0000000000000001E-3</v>
      </c>
      <c r="K95" s="22"/>
      <c r="L95" s="22"/>
      <c r="M95" s="22"/>
      <c r="N95" s="22"/>
      <c r="O95" s="32"/>
      <c r="P95" s="91"/>
      <c r="Q95" s="25"/>
      <c r="R95" s="25"/>
    </row>
    <row r="96" spans="1:18" x14ac:dyDescent="0.3">
      <c r="A96" s="11" t="s">
        <v>39</v>
      </c>
      <c r="B96" s="12" t="s">
        <v>16</v>
      </c>
      <c r="C96" s="12"/>
      <c r="D96" s="9"/>
      <c r="E96" s="55"/>
      <c r="F96" s="59"/>
      <c r="G96" s="59"/>
      <c r="H96" s="13"/>
      <c r="I96" s="13"/>
      <c r="J96" s="13"/>
      <c r="K96" s="13"/>
      <c r="L96" s="13">
        <v>0.02</v>
      </c>
      <c r="M96" s="13"/>
      <c r="N96" s="13"/>
      <c r="O96" s="31"/>
      <c r="P96" s="91"/>
      <c r="Q96" s="25"/>
      <c r="R96" s="25"/>
    </row>
    <row r="97" spans="1:18" x14ac:dyDescent="0.3">
      <c r="A97" s="14" t="s">
        <v>98</v>
      </c>
      <c r="B97" s="12" t="s">
        <v>16</v>
      </c>
      <c r="C97" s="12"/>
      <c r="D97" s="15"/>
      <c r="E97" s="56"/>
      <c r="F97" s="62"/>
      <c r="G97" s="63"/>
      <c r="H97" s="73">
        <v>0.152</v>
      </c>
      <c r="I97" s="73">
        <v>0.63900000000000001</v>
      </c>
      <c r="J97" s="73">
        <v>1.4E-2</v>
      </c>
      <c r="K97" s="73">
        <v>2.9000000000000001E-2</v>
      </c>
      <c r="L97" s="73">
        <v>3.5999999999999997E-2</v>
      </c>
      <c r="M97" s="73">
        <v>5.0000000000000001E-3</v>
      </c>
      <c r="N97" s="73"/>
      <c r="O97" s="32"/>
      <c r="P97" s="91"/>
      <c r="Q97" s="25"/>
      <c r="R97" s="25"/>
    </row>
    <row r="98" spans="1:18" ht="15" thickBot="1" x14ac:dyDescent="0.35">
      <c r="A98" s="78" t="s">
        <v>28</v>
      </c>
      <c r="B98" s="81" t="s">
        <v>16</v>
      </c>
      <c r="C98" s="82">
        <f>SUM(C2:C97)</f>
        <v>3.1309999999999998</v>
      </c>
      <c r="D98" s="82">
        <f>SUM(D2:D97)</f>
        <v>2.9489999999999998</v>
      </c>
      <c r="E98" s="82">
        <f t="shared" ref="E98:N98" si="0">SUM(E2:E97)</f>
        <v>0</v>
      </c>
      <c r="F98" s="82">
        <f t="shared" si="0"/>
        <v>0</v>
      </c>
      <c r="G98" s="82">
        <f t="shared" si="0"/>
        <v>0</v>
      </c>
      <c r="H98" s="102">
        <f t="shared" si="0"/>
        <v>6.392999999999998</v>
      </c>
      <c r="I98" s="102">
        <f t="shared" si="0"/>
        <v>9.782</v>
      </c>
      <c r="J98" s="102">
        <f t="shared" si="0"/>
        <v>5.3319999999999981</v>
      </c>
      <c r="K98" s="82">
        <f t="shared" si="0"/>
        <v>1.5469999999999999</v>
      </c>
      <c r="L98" s="102">
        <f t="shared" si="0"/>
        <v>7.2689999999999984</v>
      </c>
      <c r="M98" s="82">
        <f t="shared" si="0"/>
        <v>3.4369999999999994</v>
      </c>
      <c r="N98" s="102">
        <f t="shared" si="0"/>
        <v>7.6860000000000008</v>
      </c>
      <c r="O98" s="33"/>
      <c r="P98" s="91"/>
      <c r="Q98" s="28"/>
      <c r="R98" s="28"/>
    </row>
  </sheetData>
  <sortState ref="A2:R112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22" workbookViewId="0">
      <selection activeCell="A42" sqref="A42"/>
    </sheetView>
  </sheetViews>
  <sheetFormatPr baseColWidth="10" defaultRowHeight="14.4" x14ac:dyDescent="0.3"/>
  <cols>
    <col min="1" max="1" width="30" style="1" customWidth="1"/>
    <col min="2" max="2" width="5.33203125" style="3" customWidth="1"/>
    <col min="3" max="3" width="12.109375" style="3" customWidth="1"/>
  </cols>
  <sheetData>
    <row r="1" spans="1:8" s="2" customFormat="1" x14ac:dyDescent="0.3">
      <c r="A1" s="9"/>
      <c r="B1" s="10"/>
      <c r="C1" s="9" t="s">
        <v>52</v>
      </c>
      <c r="D1" s="55" t="s">
        <v>26</v>
      </c>
      <c r="E1" s="55" t="s">
        <v>2</v>
      </c>
      <c r="F1" s="9" t="s">
        <v>4</v>
      </c>
      <c r="G1" s="9" t="s">
        <v>6</v>
      </c>
      <c r="H1" s="9" t="s">
        <v>8</v>
      </c>
    </row>
    <row r="2" spans="1:8" s="2" customFormat="1" x14ac:dyDescent="0.3">
      <c r="A2" s="11" t="s">
        <v>144</v>
      </c>
      <c r="B2" s="12" t="s">
        <v>16</v>
      </c>
      <c r="C2" s="9"/>
      <c r="D2" s="55"/>
      <c r="E2" s="55"/>
      <c r="F2" s="9"/>
      <c r="G2" s="9"/>
      <c r="H2" s="13">
        <v>1.2999999999999999E-2</v>
      </c>
    </row>
    <row r="3" spans="1:8" s="2" customFormat="1" x14ac:dyDescent="0.3">
      <c r="A3" s="14" t="s">
        <v>19</v>
      </c>
      <c r="B3" s="12" t="s">
        <v>16</v>
      </c>
      <c r="C3" s="12">
        <v>2.8000000000000001E-2</v>
      </c>
      <c r="D3" s="56"/>
      <c r="E3" s="61"/>
      <c r="F3" s="22">
        <v>5.0999999999999997E-2</v>
      </c>
      <c r="G3" s="15">
        <v>2.1000000000000001E-2</v>
      </c>
      <c r="H3" s="15">
        <v>3.3000000000000002E-2</v>
      </c>
    </row>
    <row r="4" spans="1:8" s="2" customFormat="1" x14ac:dyDescent="0.3">
      <c r="A4" s="11" t="s">
        <v>79</v>
      </c>
      <c r="B4" s="12" t="s">
        <v>16</v>
      </c>
      <c r="C4" s="12">
        <v>0.05</v>
      </c>
      <c r="D4" s="55"/>
      <c r="E4" s="55"/>
      <c r="F4" s="12">
        <v>0.06</v>
      </c>
      <c r="G4" s="12">
        <v>0.03</v>
      </c>
      <c r="H4" s="12">
        <v>0.06</v>
      </c>
    </row>
    <row r="5" spans="1:8" s="2" customFormat="1" x14ac:dyDescent="0.3">
      <c r="A5" s="14" t="s">
        <v>149</v>
      </c>
      <c r="B5" s="12" t="s">
        <v>16</v>
      </c>
      <c r="C5" s="12"/>
      <c r="D5" s="56"/>
      <c r="E5" s="61"/>
      <c r="F5" s="22"/>
      <c r="G5" s="15"/>
      <c r="H5" s="15">
        <v>1.6E-2</v>
      </c>
    </row>
    <row r="6" spans="1:8" s="2" customFormat="1" x14ac:dyDescent="0.3">
      <c r="A6" s="11" t="s">
        <v>56</v>
      </c>
      <c r="B6" s="12" t="s">
        <v>16</v>
      </c>
      <c r="C6" s="12">
        <v>0.26</v>
      </c>
      <c r="D6" s="55"/>
      <c r="E6" s="55"/>
      <c r="F6" s="12">
        <v>0.48</v>
      </c>
      <c r="G6" s="12">
        <v>0.25</v>
      </c>
      <c r="H6" s="12">
        <v>0.46</v>
      </c>
    </row>
    <row r="7" spans="1:8" s="2" customFormat="1" x14ac:dyDescent="0.3">
      <c r="A7" s="11" t="s">
        <v>68</v>
      </c>
      <c r="B7" s="12" t="s">
        <v>16</v>
      </c>
      <c r="C7" s="12">
        <v>0.01</v>
      </c>
      <c r="D7" s="55"/>
      <c r="E7" s="55"/>
      <c r="F7" s="12">
        <v>0.01</v>
      </c>
      <c r="G7" s="12">
        <v>0.01</v>
      </c>
      <c r="H7" s="12">
        <v>0.01</v>
      </c>
    </row>
    <row r="8" spans="1:8" s="2" customFormat="1" x14ac:dyDescent="0.3">
      <c r="A8" s="14" t="s">
        <v>130</v>
      </c>
      <c r="B8" s="12" t="s">
        <v>16</v>
      </c>
      <c r="C8" s="12"/>
      <c r="D8" s="56"/>
      <c r="E8" s="61"/>
      <c r="F8" s="22"/>
      <c r="G8" s="15">
        <v>0.08</v>
      </c>
      <c r="H8" s="15"/>
    </row>
    <row r="9" spans="1:8" s="2" customFormat="1" x14ac:dyDescent="0.3">
      <c r="A9" s="14" t="s">
        <v>13</v>
      </c>
      <c r="B9" s="12" t="s">
        <v>16</v>
      </c>
      <c r="C9" s="12">
        <v>5.0999999999999997E-2</v>
      </c>
      <c r="D9" s="56"/>
      <c r="E9" s="61"/>
      <c r="F9" s="22">
        <v>0.56999999999999995</v>
      </c>
      <c r="G9" s="15">
        <v>0.35</v>
      </c>
      <c r="H9" s="15"/>
    </row>
    <row r="10" spans="1:8" s="2" customFormat="1" x14ac:dyDescent="0.3">
      <c r="A10" s="11" t="s">
        <v>78</v>
      </c>
      <c r="B10" s="12" t="s">
        <v>16</v>
      </c>
      <c r="C10" s="12">
        <v>2E-3</v>
      </c>
      <c r="D10" s="55"/>
      <c r="E10" s="55"/>
      <c r="F10" s="12">
        <v>4.0000000000000001E-3</v>
      </c>
      <c r="G10" s="12"/>
      <c r="H10" s="12">
        <v>3.0000000000000001E-3</v>
      </c>
    </row>
    <row r="11" spans="1:8" s="2" customFormat="1" x14ac:dyDescent="0.3">
      <c r="A11" s="11" t="s">
        <v>34</v>
      </c>
      <c r="B11" s="12" t="s">
        <v>16</v>
      </c>
      <c r="C11" s="12">
        <v>1.4999999999999999E-2</v>
      </c>
      <c r="D11" s="55"/>
      <c r="E11" s="55"/>
      <c r="F11" s="12">
        <v>3.5000000000000003E-2</v>
      </c>
      <c r="G11" s="12">
        <v>1.4E-2</v>
      </c>
      <c r="H11" s="12"/>
    </row>
    <row r="12" spans="1:8" s="2" customFormat="1" x14ac:dyDescent="0.3">
      <c r="A12" s="14" t="s">
        <v>118</v>
      </c>
      <c r="B12" s="12" t="s">
        <v>16</v>
      </c>
      <c r="C12" s="12"/>
      <c r="D12" s="56"/>
      <c r="E12" s="61"/>
      <c r="F12" s="22">
        <v>2E-3</v>
      </c>
      <c r="G12" s="15">
        <v>8.0000000000000002E-3</v>
      </c>
      <c r="H12" s="15"/>
    </row>
    <row r="13" spans="1:8" s="2" customFormat="1" x14ac:dyDescent="0.3">
      <c r="A13" s="14" t="s">
        <v>20</v>
      </c>
      <c r="B13" s="12" t="s">
        <v>16</v>
      </c>
      <c r="C13" s="12">
        <v>2.5999999999999999E-2</v>
      </c>
      <c r="D13" s="56"/>
      <c r="E13" s="61"/>
      <c r="F13" s="22">
        <v>6.7000000000000004E-2</v>
      </c>
      <c r="G13" s="15">
        <v>0.158</v>
      </c>
      <c r="H13" s="15"/>
    </row>
    <row r="14" spans="1:8" s="2" customFormat="1" x14ac:dyDescent="0.3">
      <c r="A14" s="14" t="s">
        <v>89</v>
      </c>
      <c r="B14" s="12" t="s">
        <v>16</v>
      </c>
      <c r="C14" s="12"/>
      <c r="D14" s="56"/>
      <c r="E14" s="61"/>
      <c r="F14" s="12">
        <v>3.0000000000000001E-3</v>
      </c>
      <c r="G14" s="12">
        <v>4.0000000000000001E-3</v>
      </c>
      <c r="H14" s="12">
        <v>2E-3</v>
      </c>
    </row>
    <row r="15" spans="1:8" s="2" customFormat="1" x14ac:dyDescent="0.3">
      <c r="A15" s="11" t="s">
        <v>99</v>
      </c>
      <c r="B15" s="12" t="s">
        <v>16</v>
      </c>
      <c r="C15" s="12"/>
      <c r="D15" s="55"/>
      <c r="E15" s="55"/>
      <c r="F15" s="12">
        <v>6.0000000000000001E-3</v>
      </c>
      <c r="G15" s="12">
        <v>1.7000000000000001E-2</v>
      </c>
      <c r="H15" s="12">
        <v>4.0000000000000001E-3</v>
      </c>
    </row>
    <row r="16" spans="1:8" s="2" customFormat="1" x14ac:dyDescent="0.3">
      <c r="A16" s="11" t="s">
        <v>69</v>
      </c>
      <c r="B16" s="12" t="s">
        <v>16</v>
      </c>
      <c r="C16" s="12">
        <v>0.18</v>
      </c>
      <c r="D16" s="55"/>
      <c r="E16" s="55"/>
      <c r="F16" s="12">
        <v>0.13</v>
      </c>
      <c r="G16" s="12">
        <v>0.05</v>
      </c>
      <c r="H16" s="12"/>
    </row>
    <row r="17" spans="1:8" s="2" customFormat="1" x14ac:dyDescent="0.3">
      <c r="A17" s="14" t="s">
        <v>14</v>
      </c>
      <c r="B17" s="12" t="s">
        <v>16</v>
      </c>
      <c r="C17" s="12"/>
      <c r="D17" s="56"/>
      <c r="E17" s="61"/>
      <c r="F17" s="22"/>
      <c r="G17" s="15"/>
      <c r="H17" s="15">
        <v>4.0000000000000001E-3</v>
      </c>
    </row>
    <row r="18" spans="1:8" s="2" customFormat="1" x14ac:dyDescent="0.3">
      <c r="A18" s="14" t="s">
        <v>132</v>
      </c>
      <c r="B18" s="12" t="s">
        <v>16</v>
      </c>
      <c r="C18" s="12"/>
      <c r="D18" s="56"/>
      <c r="E18" s="61"/>
      <c r="F18" s="22"/>
      <c r="G18" s="15">
        <v>2E-3</v>
      </c>
      <c r="H18" s="15"/>
    </row>
    <row r="19" spans="1:8" s="2" customFormat="1" x14ac:dyDescent="0.3">
      <c r="A19" s="14" t="s">
        <v>105</v>
      </c>
      <c r="B19" s="12" t="s">
        <v>16</v>
      </c>
      <c r="C19" s="12"/>
      <c r="D19" s="56"/>
      <c r="E19" s="61"/>
      <c r="F19" s="22"/>
      <c r="G19" s="15">
        <v>1.7999999999999999E-2</v>
      </c>
      <c r="H19" s="15"/>
    </row>
    <row r="20" spans="1:8" s="2" customFormat="1" x14ac:dyDescent="0.3">
      <c r="A20" s="14" t="s">
        <v>85</v>
      </c>
      <c r="B20" s="12" t="s">
        <v>16</v>
      </c>
      <c r="C20" s="12"/>
      <c r="D20" s="56"/>
      <c r="E20" s="61"/>
      <c r="F20" s="22">
        <v>8.0000000000000002E-3</v>
      </c>
      <c r="G20" s="15">
        <v>2E-3</v>
      </c>
      <c r="H20" s="15"/>
    </row>
    <row r="21" spans="1:8" s="2" customFormat="1" x14ac:dyDescent="0.3">
      <c r="A21" s="11" t="s">
        <v>55</v>
      </c>
      <c r="B21" s="12" t="s">
        <v>16</v>
      </c>
      <c r="C21" s="12">
        <v>6.0000000000000001E-3</v>
      </c>
      <c r="D21" s="55"/>
      <c r="E21" s="55"/>
      <c r="F21" s="12">
        <v>1.0999999999999999E-2</v>
      </c>
      <c r="G21" s="12">
        <v>6.0000000000000001E-3</v>
      </c>
      <c r="H21" s="12">
        <v>0.01</v>
      </c>
    </row>
    <row r="22" spans="1:8" s="2" customFormat="1" x14ac:dyDescent="0.3">
      <c r="A22" s="11" t="s">
        <v>115</v>
      </c>
      <c r="B22" s="12" t="s">
        <v>16</v>
      </c>
      <c r="C22" s="12"/>
      <c r="D22" s="55"/>
      <c r="E22" s="55"/>
      <c r="F22" s="12">
        <v>3.0000000000000001E-3</v>
      </c>
      <c r="G22" s="12">
        <v>2E-3</v>
      </c>
      <c r="H22" s="12"/>
    </row>
    <row r="23" spans="1:8" s="2" customFormat="1" x14ac:dyDescent="0.3">
      <c r="A23" s="14" t="s">
        <v>24</v>
      </c>
      <c r="B23" s="12" t="s">
        <v>16</v>
      </c>
      <c r="C23" s="12"/>
      <c r="D23" s="56"/>
      <c r="E23" s="61"/>
      <c r="F23" s="22">
        <v>3.0000000000000001E-3</v>
      </c>
      <c r="G23" s="15">
        <v>2E-3</v>
      </c>
      <c r="H23" s="15">
        <v>2.5000000000000001E-2</v>
      </c>
    </row>
    <row r="24" spans="1:8" s="2" customFormat="1" x14ac:dyDescent="0.3">
      <c r="A24" s="14" t="s">
        <v>129</v>
      </c>
      <c r="B24" s="12" t="s">
        <v>16</v>
      </c>
      <c r="C24" s="12"/>
      <c r="D24" s="56"/>
      <c r="E24" s="61"/>
      <c r="F24" s="12"/>
      <c r="G24" s="12">
        <v>5.0000000000000001E-3</v>
      </c>
      <c r="H24" s="12"/>
    </row>
    <row r="25" spans="1:8" s="2" customFormat="1" x14ac:dyDescent="0.3">
      <c r="A25" s="14" t="s">
        <v>57</v>
      </c>
      <c r="B25" s="12" t="s">
        <v>16</v>
      </c>
      <c r="C25" s="12">
        <v>5.5E-2</v>
      </c>
      <c r="D25" s="56"/>
      <c r="E25" s="61"/>
      <c r="F25" s="12">
        <v>4.2000000000000003E-2</v>
      </c>
      <c r="G25" s="12">
        <v>2.1999999999999999E-2</v>
      </c>
      <c r="H25" s="12">
        <v>5.7000000000000002E-2</v>
      </c>
    </row>
    <row r="26" spans="1:8" x14ac:dyDescent="0.3">
      <c r="A26" s="14" t="s">
        <v>81</v>
      </c>
      <c r="B26" s="12" t="s">
        <v>16</v>
      </c>
      <c r="C26" s="12">
        <v>0.05</v>
      </c>
      <c r="D26" s="56"/>
      <c r="E26" s="61"/>
      <c r="F26" s="12"/>
      <c r="G26" s="12">
        <v>1.2999999999999999E-2</v>
      </c>
      <c r="H26" s="12"/>
    </row>
    <row r="27" spans="1:8" x14ac:dyDescent="0.3">
      <c r="A27" s="14" t="s">
        <v>80</v>
      </c>
      <c r="B27" s="12" t="s">
        <v>16</v>
      </c>
      <c r="C27" s="12">
        <v>1.4999999999999999E-2</v>
      </c>
      <c r="D27" s="56"/>
      <c r="E27" s="61"/>
      <c r="F27" s="12"/>
      <c r="G27" s="12"/>
      <c r="H27" s="12"/>
    </row>
    <row r="28" spans="1:8" x14ac:dyDescent="0.3">
      <c r="A28" s="14" t="s">
        <v>18</v>
      </c>
      <c r="B28" s="12" t="s">
        <v>16</v>
      </c>
      <c r="C28" s="12"/>
      <c r="D28" s="56"/>
      <c r="E28" s="61"/>
      <c r="F28" s="12">
        <v>1.2E-2</v>
      </c>
      <c r="G28" s="12">
        <v>7.2999999999999995E-2</v>
      </c>
      <c r="H28" s="12">
        <v>6.0000000000000001E-3</v>
      </c>
    </row>
    <row r="29" spans="1:8" x14ac:dyDescent="0.3">
      <c r="A29" s="14" t="s">
        <v>59</v>
      </c>
      <c r="B29" s="12" t="s">
        <v>16</v>
      </c>
      <c r="C29" s="12">
        <v>6.5000000000000002E-2</v>
      </c>
      <c r="D29" s="56"/>
      <c r="E29" s="61"/>
      <c r="F29" s="12">
        <v>0.251</v>
      </c>
      <c r="G29" s="12"/>
      <c r="H29" s="12">
        <v>2.9000000000000001E-2</v>
      </c>
    </row>
    <row r="30" spans="1:8" x14ac:dyDescent="0.3">
      <c r="A30" s="14" t="s">
        <v>92</v>
      </c>
      <c r="B30" s="12" t="s">
        <v>16</v>
      </c>
      <c r="C30" s="12"/>
      <c r="D30" s="56"/>
      <c r="E30" s="61"/>
      <c r="F30" s="12">
        <v>0.15</v>
      </c>
      <c r="G30" s="12"/>
      <c r="H30" s="12"/>
    </row>
    <row r="31" spans="1:8" x14ac:dyDescent="0.3">
      <c r="A31" s="14" t="s">
        <v>72</v>
      </c>
      <c r="B31" s="12" t="s">
        <v>16</v>
      </c>
      <c r="C31" s="12"/>
      <c r="D31" s="56"/>
      <c r="E31" s="61"/>
      <c r="F31" s="12">
        <v>1.2E-2</v>
      </c>
      <c r="G31" s="12">
        <v>7.2999999999999995E-2</v>
      </c>
      <c r="H31" s="12">
        <v>6.0000000000000001E-3</v>
      </c>
    </row>
    <row r="32" spans="1:8" x14ac:dyDescent="0.3">
      <c r="A32" s="14" t="s">
        <v>33</v>
      </c>
      <c r="B32" s="12" t="s">
        <v>16</v>
      </c>
      <c r="C32" s="12"/>
      <c r="D32" s="56"/>
      <c r="E32" s="61"/>
      <c r="F32" s="22">
        <v>1.0999999999999999E-2</v>
      </c>
      <c r="G32" s="15">
        <v>1.2999999999999999E-2</v>
      </c>
      <c r="H32" s="15"/>
    </row>
    <row r="33" spans="1:8" x14ac:dyDescent="0.3">
      <c r="A33" s="11" t="s">
        <v>64</v>
      </c>
      <c r="B33" s="12" t="s">
        <v>16</v>
      </c>
      <c r="C33" s="12">
        <v>5.0000000000000001E-3</v>
      </c>
      <c r="D33" s="55"/>
      <c r="E33" s="55"/>
      <c r="F33" s="12"/>
      <c r="G33" s="12">
        <v>1.2999999999999999E-2</v>
      </c>
      <c r="H33" s="12">
        <v>3.0000000000000001E-3</v>
      </c>
    </row>
    <row r="34" spans="1:8" x14ac:dyDescent="0.3">
      <c r="A34" s="14" t="s">
        <v>140</v>
      </c>
      <c r="B34" s="12" t="s">
        <v>16</v>
      </c>
      <c r="C34" s="12"/>
      <c r="D34" s="56"/>
      <c r="E34" s="61"/>
      <c r="F34" s="22"/>
      <c r="G34" s="15"/>
      <c r="H34" s="15">
        <v>3.0000000000000001E-3</v>
      </c>
    </row>
    <row r="35" spans="1:8" x14ac:dyDescent="0.3">
      <c r="A35" s="14" t="s">
        <v>17</v>
      </c>
      <c r="B35" s="12" t="s">
        <v>16</v>
      </c>
      <c r="C35" s="12"/>
      <c r="D35" s="56"/>
      <c r="E35" s="61"/>
      <c r="F35" s="12"/>
      <c r="G35" s="12"/>
      <c r="H35" s="12">
        <v>8.9999999999999993E-3</v>
      </c>
    </row>
    <row r="36" spans="1:8" x14ac:dyDescent="0.3">
      <c r="A36" s="14" t="s">
        <v>73</v>
      </c>
      <c r="B36" s="12" t="s">
        <v>16</v>
      </c>
      <c r="C36" s="12">
        <v>1.7999999999999999E-2</v>
      </c>
      <c r="D36" s="56"/>
      <c r="E36" s="61"/>
      <c r="F36" s="12"/>
      <c r="G36" s="12"/>
      <c r="H36" s="12"/>
    </row>
    <row r="37" spans="1:8" x14ac:dyDescent="0.3">
      <c r="A37" s="14" t="s">
        <v>109</v>
      </c>
      <c r="B37" s="12" t="s">
        <v>16</v>
      </c>
      <c r="C37" s="12"/>
      <c r="D37" s="56"/>
      <c r="E37" s="61"/>
      <c r="F37" s="22"/>
      <c r="G37" s="15">
        <v>4.9000000000000002E-2</v>
      </c>
      <c r="H37" s="15"/>
    </row>
    <row r="38" spans="1:8" x14ac:dyDescent="0.3">
      <c r="A38" s="14" t="s">
        <v>83</v>
      </c>
      <c r="B38" s="12" t="s">
        <v>16</v>
      </c>
      <c r="C38" s="12">
        <v>2E-3</v>
      </c>
      <c r="D38" s="56"/>
      <c r="E38" s="61"/>
      <c r="F38" s="22"/>
      <c r="G38" s="15"/>
      <c r="H38" s="15">
        <v>2E-3</v>
      </c>
    </row>
    <row r="39" spans="1:8" x14ac:dyDescent="0.3">
      <c r="A39" s="14" t="s">
        <v>75</v>
      </c>
      <c r="B39" s="12" t="s">
        <v>16</v>
      </c>
      <c r="C39" s="12">
        <v>0.115</v>
      </c>
      <c r="D39" s="56"/>
      <c r="E39" s="61"/>
      <c r="F39" s="22"/>
      <c r="G39" s="15"/>
      <c r="H39" s="15">
        <v>3.1E-2</v>
      </c>
    </row>
    <row r="40" spans="1:8" x14ac:dyDescent="0.3">
      <c r="A40" s="11" t="s">
        <v>146</v>
      </c>
      <c r="B40" s="12" t="s">
        <v>16</v>
      </c>
      <c r="C40" s="12"/>
      <c r="D40" s="55"/>
      <c r="E40" s="55"/>
      <c r="F40" s="12"/>
      <c r="G40" s="12"/>
      <c r="H40" s="12">
        <v>3.0000000000000001E-3</v>
      </c>
    </row>
    <row r="41" spans="1:8" x14ac:dyDescent="0.3">
      <c r="A41" s="11" t="s">
        <v>90</v>
      </c>
      <c r="B41" s="12" t="s">
        <v>16</v>
      </c>
      <c r="C41" s="12"/>
      <c r="D41" s="55"/>
      <c r="E41" s="55"/>
      <c r="F41" s="12"/>
      <c r="G41" s="12"/>
      <c r="H41" s="12">
        <v>1E-3</v>
      </c>
    </row>
    <row r="42" spans="1:8" x14ac:dyDescent="0.3">
      <c r="A42" s="11" t="s">
        <v>147</v>
      </c>
      <c r="B42" s="12" t="s">
        <v>16</v>
      </c>
      <c r="C42" s="12"/>
      <c r="D42" s="55"/>
      <c r="E42" s="55"/>
      <c r="F42" s="12"/>
      <c r="G42" s="12"/>
      <c r="H42" s="12">
        <v>4.0000000000000001E-3</v>
      </c>
    </row>
    <row r="43" spans="1:8" x14ac:dyDescent="0.3">
      <c r="A43" s="14" t="s">
        <v>31</v>
      </c>
      <c r="B43" s="12" t="s">
        <v>16</v>
      </c>
      <c r="C43" s="12"/>
      <c r="D43" s="56"/>
      <c r="E43" s="61"/>
      <c r="F43" s="22">
        <v>2.7E-2</v>
      </c>
      <c r="G43" s="15">
        <v>3.5999999999999997E-2</v>
      </c>
      <c r="H43" s="15">
        <v>2.9000000000000001E-2</v>
      </c>
    </row>
    <row r="44" spans="1:8" x14ac:dyDescent="0.3">
      <c r="A44" s="14" t="s">
        <v>112</v>
      </c>
      <c r="B44" s="12" t="s">
        <v>16</v>
      </c>
      <c r="C44" s="12"/>
      <c r="D44" s="56"/>
      <c r="E44" s="61"/>
      <c r="F44" s="22"/>
      <c r="G44" s="15">
        <v>0.02</v>
      </c>
      <c r="H44" s="15"/>
    </row>
    <row r="45" spans="1:8" x14ac:dyDescent="0.3">
      <c r="A45" s="14" t="s">
        <v>32</v>
      </c>
      <c r="B45" s="12" t="s">
        <v>16</v>
      </c>
      <c r="C45" s="12"/>
      <c r="D45" s="56"/>
      <c r="E45" s="61"/>
      <c r="F45" s="22">
        <v>2.5999999999999999E-2</v>
      </c>
      <c r="G45" s="15">
        <v>2.3E-2</v>
      </c>
      <c r="H45" s="15">
        <v>4.5999999999999999E-2</v>
      </c>
    </row>
    <row r="46" spans="1:8" x14ac:dyDescent="0.3">
      <c r="A46" s="14" t="s">
        <v>77</v>
      </c>
      <c r="B46" s="12" t="s">
        <v>16</v>
      </c>
      <c r="C46" s="12">
        <v>8.0000000000000002E-3</v>
      </c>
      <c r="D46" s="56"/>
      <c r="E46" s="61"/>
      <c r="F46" s="12"/>
      <c r="G46" s="12">
        <v>8.8999999999999996E-2</v>
      </c>
      <c r="H46" s="12">
        <v>7.0000000000000001E-3</v>
      </c>
    </row>
    <row r="47" spans="1:8" x14ac:dyDescent="0.3">
      <c r="A47" s="14" t="s">
        <v>60</v>
      </c>
      <c r="B47" s="12" t="s">
        <v>16</v>
      </c>
      <c r="C47" s="12">
        <v>0.2</v>
      </c>
      <c r="D47" s="56"/>
      <c r="E47" s="61"/>
      <c r="F47" s="12">
        <v>0.22</v>
      </c>
      <c r="G47" s="12">
        <v>0.1</v>
      </c>
      <c r="H47" s="12">
        <v>0.18</v>
      </c>
    </row>
    <row r="48" spans="1:8" x14ac:dyDescent="0.3">
      <c r="A48" s="14" t="s">
        <v>84</v>
      </c>
      <c r="B48" s="12" t="s">
        <v>16</v>
      </c>
      <c r="C48" s="12"/>
      <c r="D48" s="56"/>
      <c r="E48" s="61"/>
      <c r="F48" s="12">
        <v>0.06</v>
      </c>
      <c r="G48" s="12">
        <v>0.03</v>
      </c>
      <c r="H48" s="12">
        <v>0.03</v>
      </c>
    </row>
    <row r="49" spans="1:8" x14ac:dyDescent="0.3">
      <c r="A49" s="14" t="s">
        <v>61</v>
      </c>
      <c r="B49" s="12" t="s">
        <v>16</v>
      </c>
      <c r="C49" s="12">
        <v>0.23699999999999999</v>
      </c>
      <c r="D49" s="56"/>
      <c r="E49" s="61"/>
      <c r="F49" s="12">
        <v>0.37</v>
      </c>
      <c r="G49" s="12">
        <v>0.17599999999999999</v>
      </c>
      <c r="H49" s="12">
        <v>0.27500000000000002</v>
      </c>
    </row>
    <row r="50" spans="1:8" x14ac:dyDescent="0.3">
      <c r="A50" s="14" t="s">
        <v>82</v>
      </c>
      <c r="B50" s="12" t="s">
        <v>16</v>
      </c>
      <c r="C50" s="12">
        <v>1.4999999999999999E-2</v>
      </c>
      <c r="D50" s="56"/>
      <c r="E50" s="61"/>
      <c r="F50" s="12">
        <v>1.4999999999999999E-2</v>
      </c>
      <c r="G50" s="12">
        <v>0.314</v>
      </c>
      <c r="H50" s="12">
        <v>1.4E-2</v>
      </c>
    </row>
    <row r="51" spans="1:8" x14ac:dyDescent="0.3">
      <c r="A51" s="14" t="s">
        <v>11</v>
      </c>
      <c r="B51" s="12" t="s">
        <v>16</v>
      </c>
      <c r="C51" s="12">
        <v>0.89</v>
      </c>
      <c r="D51" s="56"/>
      <c r="E51" s="61"/>
      <c r="F51" s="65">
        <v>1.5</v>
      </c>
      <c r="G51" s="12">
        <v>0.63</v>
      </c>
      <c r="H51" s="12">
        <v>0.85</v>
      </c>
    </row>
    <row r="52" spans="1:8" x14ac:dyDescent="0.3">
      <c r="A52" s="14" t="s">
        <v>12</v>
      </c>
      <c r="B52" s="12" t="s">
        <v>16</v>
      </c>
      <c r="C52" s="12">
        <v>0.25900000000000001</v>
      </c>
      <c r="D52" s="56"/>
      <c r="E52" s="61"/>
      <c r="F52" s="12">
        <v>0.313</v>
      </c>
      <c r="G52" s="12">
        <v>0.2</v>
      </c>
      <c r="H52" s="12">
        <v>0.17199999999999999</v>
      </c>
    </row>
    <row r="53" spans="1:8" x14ac:dyDescent="0.3">
      <c r="A53" s="14" t="s">
        <v>148</v>
      </c>
      <c r="B53" s="12" t="s">
        <v>16</v>
      </c>
      <c r="C53" s="12"/>
      <c r="D53" s="56"/>
      <c r="E53" s="61"/>
      <c r="F53" s="22"/>
      <c r="G53" s="15"/>
      <c r="H53" s="15">
        <v>5.0000000000000001E-3</v>
      </c>
    </row>
    <row r="54" spans="1:8" x14ac:dyDescent="0.3">
      <c r="A54" s="14" t="s">
        <v>43</v>
      </c>
      <c r="B54" s="12" t="s">
        <v>16</v>
      </c>
      <c r="C54" s="12"/>
      <c r="D54" s="56"/>
      <c r="E54" s="61"/>
      <c r="F54" s="22">
        <v>5.0000000000000001E-3</v>
      </c>
      <c r="G54" s="15">
        <v>6.0000000000000001E-3</v>
      </c>
      <c r="H54" s="15"/>
    </row>
    <row r="55" spans="1:8" x14ac:dyDescent="0.3">
      <c r="A55" s="14" t="s">
        <v>25</v>
      </c>
      <c r="B55" s="12" t="s">
        <v>16</v>
      </c>
      <c r="C55" s="12">
        <v>1.2E-2</v>
      </c>
      <c r="D55" s="56"/>
      <c r="E55" s="61"/>
      <c r="F55" s="12">
        <v>1.0999999999999999E-2</v>
      </c>
      <c r="G55" s="12"/>
      <c r="H55" s="12">
        <v>0.01</v>
      </c>
    </row>
    <row r="56" spans="1:8" x14ac:dyDescent="0.3">
      <c r="A56" s="14" t="s">
        <v>76</v>
      </c>
      <c r="B56" s="12" t="s">
        <v>16</v>
      </c>
      <c r="C56" s="12"/>
      <c r="D56" s="56"/>
      <c r="E56" s="61"/>
      <c r="F56" s="12"/>
      <c r="G56" s="12"/>
      <c r="H56" s="12">
        <v>6.0000000000000001E-3</v>
      </c>
    </row>
    <row r="57" spans="1:8" x14ac:dyDescent="0.3">
      <c r="A57" s="11" t="s">
        <v>145</v>
      </c>
      <c r="B57" s="12" t="s">
        <v>16</v>
      </c>
      <c r="C57" s="9"/>
      <c r="D57" s="55"/>
      <c r="E57" s="55"/>
      <c r="F57" s="9"/>
      <c r="G57" s="9"/>
      <c r="H57" s="13">
        <v>4.0000000000000001E-3</v>
      </c>
    </row>
    <row r="58" spans="1:8" x14ac:dyDescent="0.3">
      <c r="A58" s="14" t="s">
        <v>103</v>
      </c>
      <c r="B58" s="12" t="s">
        <v>16</v>
      </c>
      <c r="C58" s="12"/>
      <c r="D58" s="56"/>
      <c r="E58" s="61"/>
      <c r="F58" s="22"/>
      <c r="G58" s="15"/>
      <c r="H58" s="15">
        <v>2E-3</v>
      </c>
    </row>
    <row r="59" spans="1:8" x14ac:dyDescent="0.3">
      <c r="A59" s="14" t="s">
        <v>10</v>
      </c>
      <c r="B59" s="12" t="s">
        <v>16</v>
      </c>
      <c r="C59" s="12">
        <v>7.0000000000000001E-3</v>
      </c>
      <c r="D59" s="56"/>
      <c r="E59" s="61"/>
      <c r="F59" s="12"/>
      <c r="G59" s="12"/>
      <c r="H59" s="12"/>
    </row>
    <row r="60" spans="1:8" x14ac:dyDescent="0.3">
      <c r="A60" s="11" t="s">
        <v>65</v>
      </c>
      <c r="B60" s="12" t="s">
        <v>16</v>
      </c>
      <c r="C60" s="12"/>
      <c r="D60" s="55"/>
      <c r="E60" s="55"/>
      <c r="F60" s="12"/>
      <c r="G60" s="12"/>
      <c r="H60" s="12">
        <v>6.7000000000000004E-2</v>
      </c>
    </row>
    <row r="61" spans="1:8" x14ac:dyDescent="0.3">
      <c r="A61" s="14" t="s">
        <v>133</v>
      </c>
      <c r="B61" s="12" t="s">
        <v>16</v>
      </c>
      <c r="C61" s="12"/>
      <c r="D61" s="56"/>
      <c r="E61" s="61"/>
      <c r="F61" s="22"/>
      <c r="G61" s="15">
        <v>4.0000000000000001E-3</v>
      </c>
      <c r="H61" s="15"/>
    </row>
    <row r="62" spans="1:8" x14ac:dyDescent="0.3">
      <c r="A62" s="14" t="s">
        <v>21</v>
      </c>
      <c r="B62" s="12" t="s">
        <v>16</v>
      </c>
      <c r="C62" s="12">
        <v>8.9999999999999993E-3</v>
      </c>
      <c r="D62" s="56"/>
      <c r="E62" s="61"/>
      <c r="F62" s="22"/>
      <c r="G62" s="15">
        <v>0.109</v>
      </c>
      <c r="H62" s="15">
        <v>7.0000000000000001E-3</v>
      </c>
    </row>
    <row r="63" spans="1:8" x14ac:dyDescent="0.3">
      <c r="A63" s="11" t="s">
        <v>116</v>
      </c>
      <c r="B63" s="12" t="s">
        <v>16</v>
      </c>
      <c r="C63" s="12"/>
      <c r="D63" s="55"/>
      <c r="E63" s="55"/>
      <c r="F63" s="12">
        <v>7.0000000000000001E-3</v>
      </c>
      <c r="G63" s="12"/>
      <c r="H63" s="12"/>
    </row>
    <row r="64" spans="1:8" x14ac:dyDescent="0.3">
      <c r="A64" s="14" t="s">
        <v>35</v>
      </c>
      <c r="B64" s="12" t="s">
        <v>16</v>
      </c>
      <c r="C64" s="12"/>
      <c r="D64" s="56"/>
      <c r="E64" s="61"/>
      <c r="F64" s="12"/>
      <c r="G64" s="12">
        <v>0.3</v>
      </c>
      <c r="H64" s="12"/>
    </row>
    <row r="65" spans="1:8" x14ac:dyDescent="0.3">
      <c r="A65" s="14" t="s">
        <v>131</v>
      </c>
      <c r="B65" s="12" t="s">
        <v>16</v>
      </c>
      <c r="C65" s="12"/>
      <c r="D65" s="56"/>
      <c r="E65" s="61"/>
      <c r="F65" s="22"/>
      <c r="G65" s="15">
        <v>8.0000000000000002E-3</v>
      </c>
      <c r="H65" s="15"/>
    </row>
    <row r="66" spans="1:8" x14ac:dyDescent="0.3">
      <c r="A66" s="11" t="s">
        <v>30</v>
      </c>
      <c r="B66" s="12" t="s">
        <v>16</v>
      </c>
      <c r="C66" s="12"/>
      <c r="D66" s="58"/>
      <c r="E66" s="59"/>
      <c r="F66" s="12">
        <v>5.0000000000000001E-3</v>
      </c>
      <c r="G66" s="12">
        <v>4.0000000000000001E-3</v>
      </c>
      <c r="H66" s="12"/>
    </row>
    <row r="67" spans="1:8" x14ac:dyDescent="0.3">
      <c r="A67" s="11" t="s">
        <v>66</v>
      </c>
      <c r="B67" s="12" t="s">
        <v>16</v>
      </c>
      <c r="C67" s="12"/>
      <c r="D67" s="55"/>
      <c r="E67" s="55"/>
      <c r="F67" s="12">
        <v>1.9E-2</v>
      </c>
      <c r="G67" s="12">
        <v>3.2000000000000001E-2</v>
      </c>
      <c r="H67" s="12"/>
    </row>
    <row r="68" spans="1:8" x14ac:dyDescent="0.3">
      <c r="A68" s="11" t="s">
        <v>119</v>
      </c>
      <c r="B68" s="12" t="s">
        <v>16</v>
      </c>
      <c r="C68" s="12"/>
      <c r="D68" s="55"/>
      <c r="E68" s="55"/>
      <c r="F68" s="12"/>
      <c r="G68" s="12">
        <v>1.9E-2</v>
      </c>
      <c r="H68" s="12"/>
    </row>
    <row r="69" spans="1:8" x14ac:dyDescent="0.3">
      <c r="A69" s="11" t="s">
        <v>117</v>
      </c>
      <c r="B69" s="12" t="s">
        <v>16</v>
      </c>
      <c r="C69" s="12"/>
      <c r="D69" s="58"/>
      <c r="E69" s="59"/>
      <c r="F69" s="12">
        <v>4.0000000000000001E-3</v>
      </c>
      <c r="G69" s="12">
        <v>8.0000000000000002E-3</v>
      </c>
      <c r="H69" s="12">
        <v>5.0000000000000001E-3</v>
      </c>
    </row>
    <row r="70" spans="1:8" x14ac:dyDescent="0.3">
      <c r="A70" s="11" t="s">
        <v>98</v>
      </c>
      <c r="B70" s="12" t="s">
        <v>16</v>
      </c>
      <c r="C70" s="12"/>
      <c r="D70" s="55"/>
      <c r="E70" s="55"/>
      <c r="F70" s="12">
        <v>6.0000000000000001E-3</v>
      </c>
      <c r="G70" s="12"/>
      <c r="H70" s="12"/>
    </row>
    <row r="71" spans="1:8" x14ac:dyDescent="0.3">
      <c r="A71" s="78" t="s">
        <v>28</v>
      </c>
      <c r="B71" s="81" t="s">
        <v>16</v>
      </c>
      <c r="C71" s="83">
        <f t="shared" ref="C71:H71" si="0">SUM(C2:C70)</f>
        <v>2.59</v>
      </c>
      <c r="D71" s="83">
        <f t="shared" si="0"/>
        <v>0</v>
      </c>
      <c r="E71" s="83">
        <f t="shared" si="0"/>
        <v>0</v>
      </c>
      <c r="F71" s="83">
        <f t="shared" si="0"/>
        <v>4.5089999999999986</v>
      </c>
      <c r="G71" s="83">
        <f t="shared" si="0"/>
        <v>3.3929999999999993</v>
      </c>
      <c r="H71" s="83">
        <f t="shared" si="0"/>
        <v>2.5029999999999997</v>
      </c>
    </row>
  </sheetData>
  <sortState ref="A2:H7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Loire Jargeau</vt:lpstr>
      <vt:lpstr>Loiret aval</vt:lpstr>
      <vt:lpstr>Loiret amont</vt:lpstr>
      <vt:lpstr>Dhuy aval</vt:lpstr>
      <vt:lpstr>Dhuy amont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DERUYVER</dc:creator>
  <cp:lastModifiedBy>Sophie DERUYVER</cp:lastModifiedBy>
  <dcterms:created xsi:type="dcterms:W3CDTF">2021-08-12T14:39:21Z</dcterms:created>
  <dcterms:modified xsi:type="dcterms:W3CDTF">2022-01-04T11:32:32Z</dcterms:modified>
</cp:coreProperties>
</file>